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256" windowHeight="5772" tabRatio="599"/>
  </bookViews>
  <sheets>
    <sheet name="TS_COVID-19_BG" sheetId="1" r:id="rId1"/>
    <sheet name="Възрастови_групи" sheetId="7" r:id="rId2"/>
    <sheet name="Население_19" sheetId="6" state="hidden" r:id="rId3"/>
    <sheet name="Население_20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45" i="7" l="1"/>
  <c r="AI445" i="7"/>
  <c r="AB445" i="7"/>
  <c r="AL445" i="7" s="1"/>
  <c r="AA445" i="7"/>
  <c r="AK445" i="7" s="1"/>
  <c r="Z445" i="7"/>
  <c r="Y445" i="7"/>
  <c r="T445" i="7"/>
  <c r="AD445" i="7" s="1"/>
  <c r="AN445" i="7" s="1"/>
  <c r="S445" i="7"/>
  <c r="AC445" i="7" s="1"/>
  <c r="AM445" i="7" s="1"/>
  <c r="R445" i="7"/>
  <c r="Q445" i="7"/>
  <c r="P445" i="7"/>
  <c r="O445" i="7"/>
  <c r="N445" i="7"/>
  <c r="X445" i="7" s="1"/>
  <c r="AH445" i="7" s="1"/>
  <c r="M445" i="7"/>
  <c r="W445" i="7" s="1"/>
  <c r="AG445" i="7" s="1"/>
  <c r="L445" i="7"/>
  <c r="V445" i="7" s="1"/>
  <c r="AF445" i="7" s="1"/>
  <c r="K445" i="7"/>
  <c r="U445" i="7" s="1"/>
  <c r="AE445" i="7" s="1"/>
  <c r="AO445" i="7" s="1"/>
  <c r="Z444" i="7"/>
  <c r="AJ444" i="7" s="1"/>
  <c r="Y444" i="7"/>
  <c r="AI444" i="7" s="1"/>
  <c r="T444" i="7"/>
  <c r="AD444" i="7" s="1"/>
  <c r="AN444" i="7" s="1"/>
  <c r="S444" i="7"/>
  <c r="AC444" i="7" s="1"/>
  <c r="AM444" i="7" s="1"/>
  <c r="R444" i="7"/>
  <c r="AB444" i="7" s="1"/>
  <c r="AL444" i="7" s="1"/>
  <c r="Q444" i="7"/>
  <c r="AA444" i="7" s="1"/>
  <c r="AK444" i="7" s="1"/>
  <c r="P444" i="7"/>
  <c r="O444" i="7"/>
  <c r="N444" i="7"/>
  <c r="X444" i="7" s="1"/>
  <c r="AH444" i="7" s="1"/>
  <c r="M444" i="7"/>
  <c r="W444" i="7" s="1"/>
  <c r="AG444" i="7" s="1"/>
  <c r="L444" i="7"/>
  <c r="V444" i="7" s="1"/>
  <c r="AF444" i="7" s="1"/>
  <c r="K444" i="7"/>
  <c r="U444" i="7" s="1"/>
  <c r="AE444" i="7" s="1"/>
  <c r="AO444" i="7" s="1"/>
  <c r="BE534" i="1"/>
  <c r="AU534" i="1"/>
  <c r="AT534" i="1"/>
  <c r="AS534" i="1"/>
  <c r="AR534" i="1"/>
  <c r="AD534" i="1"/>
  <c r="AE534" i="1" s="1"/>
  <c r="AF534" i="1" s="1"/>
  <c r="AI534" i="1"/>
  <c r="AL534" i="1"/>
  <c r="AN534" i="1"/>
  <c r="AP534" i="1"/>
  <c r="AQ534" i="1"/>
  <c r="AA534" i="1"/>
  <c r="Z534" i="1"/>
  <c r="Y534" i="1"/>
  <c r="AM534" i="1"/>
  <c r="BG534" i="1"/>
  <c r="W534" i="1"/>
  <c r="AO534" i="1"/>
  <c r="P534" i="1"/>
  <c r="S534" i="1" s="1"/>
  <c r="O534" i="1"/>
  <c r="N534" i="1"/>
  <c r="L534" i="1"/>
  <c r="BF534" i="1"/>
  <c r="J534" i="1"/>
  <c r="BE533" i="1"/>
  <c r="AU533" i="1"/>
  <c r="AT533" i="1"/>
  <c r="AS533" i="1"/>
  <c r="AR533" i="1"/>
  <c r="AD533" i="1"/>
  <c r="AG533" i="1" s="1"/>
  <c r="AI533" i="1"/>
  <c r="AL533" i="1"/>
  <c r="AN533" i="1"/>
  <c r="AP533" i="1"/>
  <c r="AQ533" i="1"/>
  <c r="AA533" i="1"/>
  <c r="Z533" i="1"/>
  <c r="Y533" i="1"/>
  <c r="AM533" i="1"/>
  <c r="BG533" i="1"/>
  <c r="W533" i="1"/>
  <c r="AO533" i="1"/>
  <c r="P533" i="1"/>
  <c r="S533" i="1" s="1"/>
  <c r="O533" i="1"/>
  <c r="N533" i="1"/>
  <c r="L533" i="1"/>
  <c r="BF533" i="1"/>
  <c r="J533" i="1"/>
  <c r="X443" i="7"/>
  <c r="AH443" i="7" s="1"/>
  <c r="U443" i="7"/>
  <c r="AE443" i="7" s="1"/>
  <c r="AO443" i="7" s="1"/>
  <c r="T443" i="7"/>
  <c r="AD443" i="7" s="1"/>
  <c r="AN443" i="7" s="1"/>
  <c r="S443" i="7"/>
  <c r="AC443" i="7" s="1"/>
  <c r="AM443" i="7" s="1"/>
  <c r="R443" i="7"/>
  <c r="AB443" i="7" s="1"/>
  <c r="AL443" i="7" s="1"/>
  <c r="Q443" i="7"/>
  <c r="AA443" i="7" s="1"/>
  <c r="AK443" i="7" s="1"/>
  <c r="P443" i="7"/>
  <c r="Z443" i="7" s="1"/>
  <c r="AJ443" i="7" s="1"/>
  <c r="O443" i="7"/>
  <c r="Y443" i="7" s="1"/>
  <c r="AI443" i="7" s="1"/>
  <c r="N443" i="7"/>
  <c r="M443" i="7"/>
  <c r="W443" i="7" s="1"/>
  <c r="AG443" i="7" s="1"/>
  <c r="L443" i="7"/>
  <c r="V443" i="7" s="1"/>
  <c r="AF443" i="7" s="1"/>
  <c r="K443" i="7"/>
  <c r="BE532" i="1"/>
  <c r="AU532" i="1"/>
  <c r="AT532" i="1"/>
  <c r="AS532" i="1"/>
  <c r="AR532" i="1"/>
  <c r="AD532" i="1"/>
  <c r="AG532" i="1" s="1"/>
  <c r="AI532" i="1"/>
  <c r="AN532" i="1" s="1"/>
  <c r="AA532" i="1"/>
  <c r="Z532" i="1"/>
  <c r="Y532" i="1"/>
  <c r="AM532" i="1"/>
  <c r="BG532" i="1"/>
  <c r="W532" i="1"/>
  <c r="AO532" i="1"/>
  <c r="S532" i="1"/>
  <c r="P532" i="1"/>
  <c r="R532" i="1" s="1"/>
  <c r="O532" i="1"/>
  <c r="N532" i="1"/>
  <c r="L532" i="1"/>
  <c r="BF532" i="1"/>
  <c r="J532" i="1"/>
  <c r="AC442" i="7"/>
  <c r="AM442" i="7" s="1"/>
  <c r="AB442" i="7"/>
  <c r="AL442" i="7" s="1"/>
  <c r="Y442" i="7"/>
  <c r="AI442" i="7" s="1"/>
  <c r="X442" i="7"/>
  <c r="AH442" i="7" s="1"/>
  <c r="U442" i="7"/>
  <c r="AE442" i="7" s="1"/>
  <c r="AO442" i="7" s="1"/>
  <c r="T442" i="7"/>
  <c r="AD442" i="7" s="1"/>
  <c r="AN442" i="7" s="1"/>
  <c r="S442" i="7"/>
  <c r="R442" i="7"/>
  <c r="Q442" i="7"/>
  <c r="AA442" i="7" s="1"/>
  <c r="AK442" i="7" s="1"/>
  <c r="P442" i="7"/>
  <c r="Z442" i="7" s="1"/>
  <c r="AJ442" i="7" s="1"/>
  <c r="O442" i="7"/>
  <c r="N442" i="7"/>
  <c r="M442" i="7"/>
  <c r="W442" i="7" s="1"/>
  <c r="AG442" i="7" s="1"/>
  <c r="L442" i="7"/>
  <c r="V442" i="7" s="1"/>
  <c r="AF442" i="7" s="1"/>
  <c r="K442" i="7"/>
  <c r="BE531" i="1"/>
  <c r="AU531" i="1"/>
  <c r="AT531" i="1"/>
  <c r="AS531" i="1"/>
  <c r="AR531" i="1"/>
  <c r="AD531" i="1"/>
  <c r="AE531" i="1" s="1"/>
  <c r="AF531" i="1" s="1"/>
  <c r="AI531" i="1"/>
  <c r="AL531" i="1" s="1"/>
  <c r="AP531" i="1"/>
  <c r="AQ531" i="1"/>
  <c r="Z531" i="1"/>
  <c r="Y531" i="1"/>
  <c r="AA531" i="1" s="1"/>
  <c r="AM531" i="1"/>
  <c r="BG531" i="1"/>
  <c r="W531" i="1"/>
  <c r="AO531" i="1"/>
  <c r="P531" i="1"/>
  <c r="R531" i="1" s="1"/>
  <c r="O531" i="1"/>
  <c r="S531" i="1" s="1"/>
  <c r="N531" i="1"/>
  <c r="L531" i="1"/>
  <c r="BF531" i="1"/>
  <c r="J531" i="1"/>
  <c r="AA441" i="7"/>
  <c r="AK441" i="7" s="1"/>
  <c r="Z441" i="7"/>
  <c r="AJ441" i="7" s="1"/>
  <c r="U441" i="7"/>
  <c r="AE441" i="7" s="1"/>
  <c r="AO441" i="7" s="1"/>
  <c r="T441" i="7"/>
  <c r="AD441" i="7" s="1"/>
  <c r="AN441" i="7" s="1"/>
  <c r="S441" i="7"/>
  <c r="AC441" i="7" s="1"/>
  <c r="AM441" i="7" s="1"/>
  <c r="R441" i="7"/>
  <c r="AB441" i="7" s="1"/>
  <c r="AL441" i="7" s="1"/>
  <c r="Q441" i="7"/>
  <c r="P441" i="7"/>
  <c r="O441" i="7"/>
  <c r="Y441" i="7" s="1"/>
  <c r="AI441" i="7" s="1"/>
  <c r="N441" i="7"/>
  <c r="X441" i="7" s="1"/>
  <c r="AH441" i="7" s="1"/>
  <c r="M441" i="7"/>
  <c r="W441" i="7" s="1"/>
  <c r="AG441" i="7" s="1"/>
  <c r="L441" i="7"/>
  <c r="V441" i="7" s="1"/>
  <c r="AF441" i="7" s="1"/>
  <c r="K441" i="7"/>
  <c r="BE530" i="1"/>
  <c r="AU530" i="1"/>
  <c r="AT530" i="1"/>
  <c r="AS530" i="1"/>
  <c r="AR530" i="1"/>
  <c r="AG530" i="1"/>
  <c r="AD530" i="1"/>
  <c r="AE530" i="1" s="1"/>
  <c r="AF530" i="1" s="1"/>
  <c r="AI530" i="1"/>
  <c r="AL530" i="1"/>
  <c r="AN530" i="1"/>
  <c r="AP530" i="1"/>
  <c r="AQ530" i="1"/>
  <c r="Z530" i="1"/>
  <c r="AA530" i="1" s="1"/>
  <c r="Y530" i="1"/>
  <c r="AM530" i="1"/>
  <c r="BG530" i="1"/>
  <c r="W530" i="1"/>
  <c r="AO530" i="1"/>
  <c r="P530" i="1"/>
  <c r="S530" i="1" s="1"/>
  <c r="O530" i="1"/>
  <c r="N530" i="1"/>
  <c r="L530" i="1"/>
  <c r="BF530" i="1"/>
  <c r="J530" i="1"/>
  <c r="T440" i="7"/>
  <c r="S440" i="7"/>
  <c r="R440" i="7"/>
  <c r="Q440" i="7"/>
  <c r="P440" i="7"/>
  <c r="O440" i="7"/>
  <c r="N440" i="7"/>
  <c r="M440" i="7"/>
  <c r="L440" i="7"/>
  <c r="T439" i="7"/>
  <c r="S439" i="7"/>
  <c r="R439" i="7"/>
  <c r="Q439" i="7"/>
  <c r="P439" i="7"/>
  <c r="O439" i="7"/>
  <c r="N439" i="7"/>
  <c r="M439" i="7"/>
  <c r="L439" i="7"/>
  <c r="K440" i="7"/>
  <c r="U440" i="7" s="1"/>
  <c r="K439" i="7"/>
  <c r="U439" i="7" s="1"/>
  <c r="AT529" i="1"/>
  <c r="AD529" i="1"/>
  <c r="AG529" i="1" s="1"/>
  <c r="AI529" i="1"/>
  <c r="AL529" i="1"/>
  <c r="AN529" i="1"/>
  <c r="AP529" i="1"/>
  <c r="AQ529" i="1"/>
  <c r="Z529" i="1"/>
  <c r="AA529" i="1" s="1"/>
  <c r="Y529" i="1"/>
  <c r="AR529" i="1" s="1"/>
  <c r="AM529" i="1"/>
  <c r="BG529" i="1"/>
  <c r="W529" i="1"/>
  <c r="AO529" i="1"/>
  <c r="P529" i="1"/>
  <c r="N529" i="1"/>
  <c r="L529" i="1"/>
  <c r="BF529" i="1"/>
  <c r="J529" i="1"/>
  <c r="AT528" i="1"/>
  <c r="AS528" i="1"/>
  <c r="AD528" i="1"/>
  <c r="AI528" i="1"/>
  <c r="AL528" i="1" s="1"/>
  <c r="AQ528" i="1"/>
  <c r="Z528" i="1"/>
  <c r="Y528" i="1"/>
  <c r="AR528" i="1" s="1"/>
  <c r="AM528" i="1"/>
  <c r="BG528" i="1"/>
  <c r="W528" i="1"/>
  <c r="AO528" i="1"/>
  <c r="P528" i="1"/>
  <c r="N528" i="1"/>
  <c r="L528" i="1"/>
  <c r="BF528" i="1"/>
  <c r="J528" i="1"/>
  <c r="T438" i="7"/>
  <c r="S438" i="7"/>
  <c r="R438" i="7"/>
  <c r="Q438" i="7"/>
  <c r="P438" i="7"/>
  <c r="O438" i="7"/>
  <c r="N438" i="7"/>
  <c r="M438" i="7"/>
  <c r="L438" i="7"/>
  <c r="K438" i="7"/>
  <c r="T437" i="7"/>
  <c r="S437" i="7"/>
  <c r="R437" i="7"/>
  <c r="Q437" i="7"/>
  <c r="P437" i="7"/>
  <c r="O437" i="7"/>
  <c r="N437" i="7"/>
  <c r="M437" i="7"/>
  <c r="L437" i="7"/>
  <c r="K437" i="7"/>
  <c r="AR527" i="1"/>
  <c r="AD527" i="1"/>
  <c r="AG527" i="1" s="1"/>
  <c r="AI527" i="1"/>
  <c r="AL527" i="1" s="1"/>
  <c r="Z527" i="1"/>
  <c r="AA527" i="1" s="1"/>
  <c r="Y527" i="1"/>
  <c r="AM527" i="1"/>
  <c r="BG527" i="1"/>
  <c r="W527" i="1"/>
  <c r="AO527" i="1"/>
  <c r="P527" i="1"/>
  <c r="N527" i="1"/>
  <c r="AT527" i="1" s="1"/>
  <c r="L527" i="1"/>
  <c r="BF527" i="1"/>
  <c r="J527" i="1"/>
  <c r="AD526" i="1"/>
  <c r="AI526" i="1"/>
  <c r="AL526" i="1"/>
  <c r="AN526" i="1"/>
  <c r="AP526" i="1"/>
  <c r="AQ526" i="1"/>
  <c r="Z526" i="1"/>
  <c r="AS526" i="1" s="1"/>
  <c r="Y526" i="1"/>
  <c r="AR526" i="1" s="1"/>
  <c r="AM526" i="1"/>
  <c r="BG526" i="1"/>
  <c r="W526" i="1"/>
  <c r="AO526" i="1"/>
  <c r="P526" i="1"/>
  <c r="N526" i="1"/>
  <c r="AT526" i="1" s="1"/>
  <c r="L526" i="1"/>
  <c r="BF526" i="1"/>
  <c r="J526" i="1"/>
  <c r="AG534" i="1" l="1"/>
  <c r="R534" i="1"/>
  <c r="AE533" i="1"/>
  <c r="AF533" i="1" s="1"/>
  <c r="R533" i="1"/>
  <c r="AE532" i="1"/>
  <c r="AF532" i="1" s="1"/>
  <c r="AP532" i="1"/>
  <c r="AL532" i="1"/>
  <c r="AQ532" i="1"/>
  <c r="AG531" i="1"/>
  <c r="AN531" i="1"/>
  <c r="R530" i="1"/>
  <c r="AS527" i="1"/>
  <c r="AG528" i="1"/>
  <c r="AA526" i="1"/>
  <c r="AA528" i="1"/>
  <c r="U438" i="7"/>
  <c r="AG526" i="1"/>
  <c r="AS529" i="1"/>
  <c r="AE529" i="1"/>
  <c r="AF529" i="1" s="1"/>
  <c r="R529" i="1"/>
  <c r="AE528" i="1"/>
  <c r="AF528" i="1" s="1"/>
  <c r="AP528" i="1"/>
  <c r="AN528" i="1"/>
  <c r="R528" i="1"/>
  <c r="AE527" i="1"/>
  <c r="AF527" i="1" s="1"/>
  <c r="AQ527" i="1"/>
  <c r="AN527" i="1"/>
  <c r="AP527" i="1"/>
  <c r="R527" i="1"/>
  <c r="AE526" i="1"/>
  <c r="AF526" i="1" s="1"/>
  <c r="R526" i="1"/>
  <c r="T436" i="7"/>
  <c r="S436" i="7"/>
  <c r="R436" i="7"/>
  <c r="Q436" i="7"/>
  <c r="P436" i="7"/>
  <c r="O436" i="7"/>
  <c r="N436" i="7"/>
  <c r="M436" i="7"/>
  <c r="L436" i="7"/>
  <c r="K436" i="7"/>
  <c r="T435" i="7"/>
  <c r="S435" i="7"/>
  <c r="R435" i="7"/>
  <c r="Q435" i="7"/>
  <c r="P435" i="7"/>
  <c r="O435" i="7"/>
  <c r="N435" i="7"/>
  <c r="M435" i="7"/>
  <c r="L435" i="7"/>
  <c r="K435" i="7"/>
  <c r="T434" i="7"/>
  <c r="S434" i="7"/>
  <c r="R434" i="7"/>
  <c r="Q434" i="7"/>
  <c r="P434" i="7"/>
  <c r="O434" i="7"/>
  <c r="N434" i="7"/>
  <c r="M434" i="7"/>
  <c r="L434" i="7"/>
  <c r="K434" i="7"/>
  <c r="T433" i="7"/>
  <c r="AD438" i="7" s="1"/>
  <c r="AN438" i="7" s="1"/>
  <c r="S433" i="7"/>
  <c r="R433" i="7"/>
  <c r="Q433" i="7"/>
  <c r="P433" i="7"/>
  <c r="O433" i="7"/>
  <c r="N433" i="7"/>
  <c r="M433" i="7"/>
  <c r="L433" i="7"/>
  <c r="V438" i="7" s="1"/>
  <c r="AF438" i="7" s="1"/>
  <c r="K433" i="7"/>
  <c r="T432" i="7"/>
  <c r="S432" i="7"/>
  <c r="R432" i="7"/>
  <c r="Q432" i="7"/>
  <c r="P432" i="7"/>
  <c r="O432" i="7"/>
  <c r="N432" i="7"/>
  <c r="X438" i="7" s="1"/>
  <c r="AH438" i="7" s="1"/>
  <c r="M432" i="7"/>
  <c r="L432" i="7"/>
  <c r="K432" i="7"/>
  <c r="AD525" i="1"/>
  <c r="AG525" i="1" s="1"/>
  <c r="AI525" i="1"/>
  <c r="AP525" i="1" s="1"/>
  <c r="Z525" i="1"/>
  <c r="Y525" i="1"/>
  <c r="AR525" i="1" s="1"/>
  <c r="AM525" i="1"/>
  <c r="BG525" i="1"/>
  <c r="W525" i="1"/>
  <c r="AQ525" i="1" s="1"/>
  <c r="AO525" i="1"/>
  <c r="P525" i="1"/>
  <c r="N525" i="1"/>
  <c r="AT525" i="1" s="1"/>
  <c r="L525" i="1"/>
  <c r="BF525" i="1"/>
  <c r="J525" i="1"/>
  <c r="AD524" i="1"/>
  <c r="AI524" i="1"/>
  <c r="AL524" i="1" s="1"/>
  <c r="Z524" i="1"/>
  <c r="Y524" i="1"/>
  <c r="AR524" i="1" s="1"/>
  <c r="AM524" i="1"/>
  <c r="BG524" i="1"/>
  <c r="W524" i="1"/>
  <c r="AO524" i="1"/>
  <c r="P524" i="1"/>
  <c r="N524" i="1"/>
  <c r="AT524" i="1" s="1"/>
  <c r="L524" i="1"/>
  <c r="BF524" i="1"/>
  <c r="J524" i="1"/>
  <c r="AD523" i="1"/>
  <c r="AI523" i="1"/>
  <c r="AL523" i="1" s="1"/>
  <c r="AN523" i="1"/>
  <c r="Z523" i="1"/>
  <c r="Y523" i="1"/>
  <c r="AR523" i="1" s="1"/>
  <c r="AM523" i="1"/>
  <c r="BG523" i="1"/>
  <c r="W523" i="1"/>
  <c r="AO523" i="1"/>
  <c r="P523" i="1"/>
  <c r="N523" i="1"/>
  <c r="L523" i="1"/>
  <c r="BF523" i="1"/>
  <c r="J523" i="1"/>
  <c r="AD522" i="1"/>
  <c r="AI522" i="1"/>
  <c r="AN522" i="1" s="1"/>
  <c r="Z522" i="1"/>
  <c r="Y522" i="1"/>
  <c r="AR522" i="1" s="1"/>
  <c r="AM522" i="1"/>
  <c r="BG522" i="1"/>
  <c r="W522" i="1"/>
  <c r="AQ522" i="1" s="1"/>
  <c r="AO522" i="1"/>
  <c r="P522" i="1"/>
  <c r="N522" i="1"/>
  <c r="AT522" i="1" s="1"/>
  <c r="L522" i="1"/>
  <c r="BF522" i="1"/>
  <c r="J522" i="1"/>
  <c r="AD521" i="1"/>
  <c r="AG521" i="1" s="1"/>
  <c r="AI521" i="1"/>
  <c r="AL521" i="1" s="1"/>
  <c r="Z521" i="1"/>
  <c r="Y521" i="1"/>
  <c r="AR521" i="1" s="1"/>
  <c r="AM521" i="1"/>
  <c r="BG521" i="1"/>
  <c r="W521" i="1"/>
  <c r="AO521" i="1"/>
  <c r="P521" i="1"/>
  <c r="N521" i="1"/>
  <c r="AT521" i="1" s="1"/>
  <c r="L521" i="1"/>
  <c r="BF521" i="1"/>
  <c r="J521" i="1"/>
  <c r="T431" i="7"/>
  <c r="S431" i="7"/>
  <c r="R431" i="7"/>
  <c r="Q431" i="7"/>
  <c r="P431" i="7"/>
  <c r="O431" i="7"/>
  <c r="N431" i="7"/>
  <c r="M431" i="7"/>
  <c r="L431" i="7"/>
  <c r="K431" i="7"/>
  <c r="T430" i="7"/>
  <c r="S430" i="7"/>
  <c r="R430" i="7"/>
  <c r="Q430" i="7"/>
  <c r="P430" i="7"/>
  <c r="O430" i="7"/>
  <c r="N430" i="7"/>
  <c r="M430" i="7"/>
  <c r="L430" i="7"/>
  <c r="K430" i="7"/>
  <c r="U430" i="7" s="1"/>
  <c r="T429" i="7"/>
  <c r="S429" i="7"/>
  <c r="R429" i="7"/>
  <c r="Q429" i="7"/>
  <c r="P429" i="7"/>
  <c r="O429" i="7"/>
  <c r="N429" i="7"/>
  <c r="M429" i="7"/>
  <c r="L429" i="7"/>
  <c r="K429" i="7"/>
  <c r="T428" i="7"/>
  <c r="S428" i="7"/>
  <c r="R428" i="7"/>
  <c r="Q428" i="7"/>
  <c r="P428" i="7"/>
  <c r="O428" i="7"/>
  <c r="N428" i="7"/>
  <c r="M428" i="7"/>
  <c r="L428" i="7"/>
  <c r="K428" i="7"/>
  <c r="T427" i="7"/>
  <c r="S427" i="7"/>
  <c r="R427" i="7"/>
  <c r="Q427" i="7"/>
  <c r="AA440" i="7" s="1"/>
  <c r="AK440" i="7" s="1"/>
  <c r="P427" i="7"/>
  <c r="O427" i="7"/>
  <c r="Y440" i="7" s="1"/>
  <c r="AI440" i="7" s="1"/>
  <c r="N427" i="7"/>
  <c r="X440" i="7" s="1"/>
  <c r="AH440" i="7" s="1"/>
  <c r="M427" i="7"/>
  <c r="W440" i="7" s="1"/>
  <c r="AG440" i="7" s="1"/>
  <c r="L427" i="7"/>
  <c r="V440" i="7" s="1"/>
  <c r="AF440" i="7" s="1"/>
  <c r="K427" i="7"/>
  <c r="T426" i="7"/>
  <c r="S426" i="7"/>
  <c r="AC439" i="7" s="1"/>
  <c r="AM439" i="7" s="1"/>
  <c r="R426" i="7"/>
  <c r="Q426" i="7"/>
  <c r="P426" i="7"/>
  <c r="O426" i="7"/>
  <c r="Y438" i="7" s="1"/>
  <c r="AI438" i="7" s="1"/>
  <c r="N426" i="7"/>
  <c r="X439" i="7" s="1"/>
  <c r="AH439" i="7" s="1"/>
  <c r="M426" i="7"/>
  <c r="L426" i="7"/>
  <c r="K426" i="7"/>
  <c r="T425" i="7"/>
  <c r="S425" i="7"/>
  <c r="R425" i="7"/>
  <c r="Q425" i="7"/>
  <c r="P425" i="7"/>
  <c r="Z438" i="7" s="1"/>
  <c r="AJ438" i="7" s="1"/>
  <c r="O425" i="7"/>
  <c r="Y437" i="7" s="1"/>
  <c r="AI437" i="7" s="1"/>
  <c r="N425" i="7"/>
  <c r="M425" i="7"/>
  <c r="W438" i="7" s="1"/>
  <c r="AG438" i="7" s="1"/>
  <c r="L425" i="7"/>
  <c r="K425" i="7"/>
  <c r="AD520" i="1"/>
  <c r="AI520" i="1"/>
  <c r="AN520" i="1" s="1"/>
  <c r="Z520" i="1"/>
  <c r="AS520" i="1" s="1"/>
  <c r="Y520" i="1"/>
  <c r="AR520" i="1" s="1"/>
  <c r="AM520" i="1"/>
  <c r="BG520" i="1"/>
  <c r="W520" i="1"/>
  <c r="AO520" i="1"/>
  <c r="P520" i="1"/>
  <c r="N520" i="1"/>
  <c r="AT520" i="1" s="1"/>
  <c r="L520" i="1"/>
  <c r="BF520" i="1"/>
  <c r="J520" i="1"/>
  <c r="AD519" i="1"/>
  <c r="AI519" i="1"/>
  <c r="AL519" i="1" s="1"/>
  <c r="Z519" i="1"/>
  <c r="AS519" i="1" s="1"/>
  <c r="Y519" i="1"/>
  <c r="AR519" i="1" s="1"/>
  <c r="AM519" i="1"/>
  <c r="BG519" i="1"/>
  <c r="W519" i="1"/>
  <c r="AO519" i="1"/>
  <c r="P519" i="1"/>
  <c r="N519" i="1"/>
  <c r="AT519" i="1" s="1"/>
  <c r="L519" i="1"/>
  <c r="BF519" i="1"/>
  <c r="J519" i="1"/>
  <c r="AD518" i="1"/>
  <c r="AI518" i="1"/>
  <c r="AL518" i="1" s="1"/>
  <c r="Z518" i="1"/>
  <c r="AS518" i="1" s="1"/>
  <c r="Y518" i="1"/>
  <c r="AR518" i="1" s="1"/>
  <c r="AM518" i="1"/>
  <c r="BG518" i="1"/>
  <c r="W518" i="1"/>
  <c r="AO518" i="1"/>
  <c r="P518" i="1"/>
  <c r="N518" i="1"/>
  <c r="AT518" i="1" s="1"/>
  <c r="L518" i="1"/>
  <c r="BF518" i="1"/>
  <c r="J518" i="1"/>
  <c r="AD517" i="1"/>
  <c r="AI517" i="1"/>
  <c r="AL517" i="1" s="1"/>
  <c r="Z517" i="1"/>
  <c r="AS517" i="1" s="1"/>
  <c r="Y517" i="1"/>
  <c r="AR517" i="1" s="1"/>
  <c r="AM517" i="1"/>
  <c r="BG517" i="1"/>
  <c r="W517" i="1"/>
  <c r="AO517" i="1"/>
  <c r="P517" i="1"/>
  <c r="N517" i="1"/>
  <c r="AT517" i="1" s="1"/>
  <c r="L517" i="1"/>
  <c r="BF517" i="1"/>
  <c r="J517" i="1"/>
  <c r="AD516" i="1"/>
  <c r="AI516" i="1"/>
  <c r="AN516" i="1" s="1"/>
  <c r="Z516" i="1"/>
  <c r="AS516" i="1" s="1"/>
  <c r="Y516" i="1"/>
  <c r="AR516" i="1" s="1"/>
  <c r="AM516" i="1"/>
  <c r="BG516" i="1"/>
  <c r="W516" i="1"/>
  <c r="AO516" i="1"/>
  <c r="P516" i="1"/>
  <c r="N516" i="1"/>
  <c r="AT516" i="1" s="1"/>
  <c r="L516" i="1"/>
  <c r="BF516" i="1"/>
  <c r="J516" i="1"/>
  <c r="AD515" i="1"/>
  <c r="AI515" i="1"/>
  <c r="AL515" i="1" s="1"/>
  <c r="Z515" i="1"/>
  <c r="AS515" i="1" s="1"/>
  <c r="Y515" i="1"/>
  <c r="AR515" i="1" s="1"/>
  <c r="AM515" i="1"/>
  <c r="BG515" i="1"/>
  <c r="W515" i="1"/>
  <c r="AO515" i="1"/>
  <c r="P515" i="1"/>
  <c r="N515" i="1"/>
  <c r="AT515" i="1" s="1"/>
  <c r="L515" i="1"/>
  <c r="BF515" i="1"/>
  <c r="J515" i="1"/>
  <c r="AD514" i="1"/>
  <c r="AI514" i="1"/>
  <c r="AL514" i="1" s="1"/>
  <c r="Z514" i="1"/>
  <c r="AS514" i="1" s="1"/>
  <c r="Y514" i="1"/>
  <c r="AR514" i="1" s="1"/>
  <c r="AM514" i="1"/>
  <c r="BG514" i="1"/>
  <c r="W514" i="1"/>
  <c r="AO514" i="1"/>
  <c r="P514" i="1"/>
  <c r="N514" i="1"/>
  <c r="AT514" i="1" s="1"/>
  <c r="L514" i="1"/>
  <c r="BF514" i="1"/>
  <c r="J514" i="1"/>
  <c r="T424" i="7"/>
  <c r="S424" i="7"/>
  <c r="AC437" i="7" s="1"/>
  <c r="AM437" i="7" s="1"/>
  <c r="R424" i="7"/>
  <c r="AB437" i="7" s="1"/>
  <c r="AL437" i="7" s="1"/>
  <c r="Q424" i="7"/>
  <c r="P424" i="7"/>
  <c r="O424" i="7"/>
  <c r="N424" i="7"/>
  <c r="X437" i="7" s="1"/>
  <c r="AH437" i="7" s="1"/>
  <c r="M424" i="7"/>
  <c r="L424" i="7"/>
  <c r="V437" i="7" s="1"/>
  <c r="AF437" i="7" s="1"/>
  <c r="K424" i="7"/>
  <c r="T423" i="7"/>
  <c r="S423" i="7"/>
  <c r="R423" i="7"/>
  <c r="Q423" i="7"/>
  <c r="P423" i="7"/>
  <c r="O423" i="7"/>
  <c r="N423" i="7"/>
  <c r="M423" i="7"/>
  <c r="L423" i="7"/>
  <c r="K423" i="7"/>
  <c r="T422" i="7"/>
  <c r="S422" i="7"/>
  <c r="R422" i="7"/>
  <c r="Q422" i="7"/>
  <c r="P422" i="7"/>
  <c r="O422" i="7"/>
  <c r="N422" i="7"/>
  <c r="M422" i="7"/>
  <c r="L422" i="7"/>
  <c r="K422" i="7"/>
  <c r="T421" i="7"/>
  <c r="S421" i="7"/>
  <c r="R421" i="7"/>
  <c r="Q421" i="7"/>
  <c r="P421" i="7"/>
  <c r="O421" i="7"/>
  <c r="N421" i="7"/>
  <c r="M421" i="7"/>
  <c r="L421" i="7"/>
  <c r="K421" i="7"/>
  <c r="T420" i="7"/>
  <c r="S420" i="7"/>
  <c r="R420" i="7"/>
  <c r="Q420" i="7"/>
  <c r="P420" i="7"/>
  <c r="O420" i="7"/>
  <c r="N420" i="7"/>
  <c r="M420" i="7"/>
  <c r="L420" i="7"/>
  <c r="K420" i="7"/>
  <c r="T419" i="7"/>
  <c r="S419" i="7"/>
  <c r="R419" i="7"/>
  <c r="Q419" i="7"/>
  <c r="P419" i="7"/>
  <c r="O419" i="7"/>
  <c r="N419" i="7"/>
  <c r="M419" i="7"/>
  <c r="L419" i="7"/>
  <c r="K419" i="7"/>
  <c r="T418" i="7"/>
  <c r="S418" i="7"/>
  <c r="R418" i="7"/>
  <c r="Q418" i="7"/>
  <c r="P418" i="7"/>
  <c r="O418" i="7"/>
  <c r="N418" i="7"/>
  <c r="M418" i="7"/>
  <c r="L418" i="7"/>
  <c r="K418" i="7"/>
  <c r="AD513" i="1"/>
  <c r="AI513" i="1"/>
  <c r="AL513" i="1" s="1"/>
  <c r="Z513" i="1"/>
  <c r="AS513" i="1" s="1"/>
  <c r="Y513" i="1"/>
  <c r="AR513" i="1" s="1"/>
  <c r="AM513" i="1"/>
  <c r="BG513" i="1"/>
  <c r="W513" i="1"/>
  <c r="AO513" i="1"/>
  <c r="P513" i="1"/>
  <c r="N513" i="1"/>
  <c r="AT513" i="1" s="1"/>
  <c r="L513" i="1"/>
  <c r="BF513" i="1"/>
  <c r="J513" i="1"/>
  <c r="AD512" i="1"/>
  <c r="AI512" i="1"/>
  <c r="AL512" i="1" s="1"/>
  <c r="Z512" i="1"/>
  <c r="AS512" i="1" s="1"/>
  <c r="Y512" i="1"/>
  <c r="AR512" i="1" s="1"/>
  <c r="AM512" i="1"/>
  <c r="BG512" i="1"/>
  <c r="W512" i="1"/>
  <c r="AO512" i="1"/>
  <c r="P512" i="1"/>
  <c r="N512" i="1"/>
  <c r="AT512" i="1" s="1"/>
  <c r="L512" i="1"/>
  <c r="BF512" i="1"/>
  <c r="J512" i="1"/>
  <c r="AD511" i="1"/>
  <c r="AI511" i="1"/>
  <c r="AL511" i="1" s="1"/>
  <c r="Z511" i="1"/>
  <c r="AS511" i="1" s="1"/>
  <c r="Y511" i="1"/>
  <c r="AR511" i="1" s="1"/>
  <c r="AM511" i="1"/>
  <c r="BG511" i="1"/>
  <c r="W511" i="1"/>
  <c r="AO511" i="1"/>
  <c r="P511" i="1"/>
  <c r="N511" i="1"/>
  <c r="AT511" i="1" s="1"/>
  <c r="L511" i="1"/>
  <c r="BF511" i="1"/>
  <c r="J511" i="1"/>
  <c r="AD510" i="1"/>
  <c r="AI510" i="1"/>
  <c r="AL510" i="1" s="1"/>
  <c r="Z510" i="1"/>
  <c r="AS510" i="1" s="1"/>
  <c r="Y510" i="1"/>
  <c r="AR510" i="1" s="1"/>
  <c r="AM510" i="1"/>
  <c r="BG510" i="1"/>
  <c r="W510" i="1"/>
  <c r="AO510" i="1"/>
  <c r="P510" i="1"/>
  <c r="N510" i="1"/>
  <c r="AT510" i="1" s="1"/>
  <c r="L510" i="1"/>
  <c r="BF510" i="1"/>
  <c r="J510" i="1"/>
  <c r="AD509" i="1"/>
  <c r="AI509" i="1"/>
  <c r="AL509" i="1" s="1"/>
  <c r="Z509" i="1"/>
  <c r="AS509" i="1" s="1"/>
  <c r="Y509" i="1"/>
  <c r="AR509" i="1" s="1"/>
  <c r="AM509" i="1"/>
  <c r="BG509" i="1"/>
  <c r="W509" i="1"/>
  <c r="AO509" i="1"/>
  <c r="P509" i="1"/>
  <c r="N509" i="1"/>
  <c r="AT509" i="1" s="1"/>
  <c r="L509" i="1"/>
  <c r="BF509" i="1"/>
  <c r="J509" i="1"/>
  <c r="AD508" i="1"/>
  <c r="AI508" i="1"/>
  <c r="AL508" i="1" s="1"/>
  <c r="AD507" i="1"/>
  <c r="Z508" i="1"/>
  <c r="AS508" i="1" s="1"/>
  <c r="Y508" i="1"/>
  <c r="AR508" i="1" s="1"/>
  <c r="AM508" i="1"/>
  <c r="BG508" i="1"/>
  <c r="W508" i="1"/>
  <c r="AO508" i="1"/>
  <c r="P508" i="1"/>
  <c r="N508" i="1"/>
  <c r="AT508" i="1" s="1"/>
  <c r="L508" i="1"/>
  <c r="BF508" i="1"/>
  <c r="J508" i="1"/>
  <c r="AI507" i="1"/>
  <c r="AL507" i="1" s="1"/>
  <c r="Z507" i="1"/>
  <c r="AS507" i="1" s="1"/>
  <c r="Y507" i="1"/>
  <c r="AR507" i="1" s="1"/>
  <c r="AM507" i="1"/>
  <c r="BG507" i="1"/>
  <c r="W507" i="1"/>
  <c r="AO507" i="1"/>
  <c r="P507" i="1"/>
  <c r="N507" i="1"/>
  <c r="AT507" i="1" s="1"/>
  <c r="L507" i="1"/>
  <c r="BF507" i="1"/>
  <c r="J507" i="1"/>
  <c r="T417" i="7"/>
  <c r="S417" i="7"/>
  <c r="R417" i="7"/>
  <c r="Q417" i="7"/>
  <c r="P417" i="7"/>
  <c r="O417" i="7"/>
  <c r="N417" i="7"/>
  <c r="M417" i="7"/>
  <c r="L417" i="7"/>
  <c r="K417" i="7"/>
  <c r="T416" i="7"/>
  <c r="S416" i="7"/>
  <c r="R416" i="7"/>
  <c r="Q416" i="7"/>
  <c r="P416" i="7"/>
  <c r="O416" i="7"/>
  <c r="N416" i="7"/>
  <c r="M416" i="7"/>
  <c r="L416" i="7"/>
  <c r="K416" i="7"/>
  <c r="T415" i="7"/>
  <c r="S415" i="7"/>
  <c r="R415" i="7"/>
  <c r="Q415" i="7"/>
  <c r="P415" i="7"/>
  <c r="O415" i="7"/>
  <c r="N415" i="7"/>
  <c r="M415" i="7"/>
  <c r="L415" i="7"/>
  <c r="K415" i="7"/>
  <c r="T414" i="7"/>
  <c r="S414" i="7"/>
  <c r="R414" i="7"/>
  <c r="Q414" i="7"/>
  <c r="P414" i="7"/>
  <c r="O414" i="7"/>
  <c r="N414" i="7"/>
  <c r="M414" i="7"/>
  <c r="L414" i="7"/>
  <c r="K414" i="7"/>
  <c r="T413" i="7"/>
  <c r="S413" i="7"/>
  <c r="R413" i="7"/>
  <c r="Q413" i="7"/>
  <c r="P413" i="7"/>
  <c r="O413" i="7"/>
  <c r="N413" i="7"/>
  <c r="M413" i="7"/>
  <c r="L413" i="7"/>
  <c r="K413" i="7"/>
  <c r="T412" i="7"/>
  <c r="S412" i="7"/>
  <c r="R412" i="7"/>
  <c r="Q412" i="7"/>
  <c r="P412" i="7"/>
  <c r="O412" i="7"/>
  <c r="N412" i="7"/>
  <c r="M412" i="7"/>
  <c r="L412" i="7"/>
  <c r="K412" i="7"/>
  <c r="T411" i="7"/>
  <c r="S411" i="7"/>
  <c r="R411" i="7"/>
  <c r="Q411" i="7"/>
  <c r="P411" i="7"/>
  <c r="O411" i="7"/>
  <c r="N411" i="7"/>
  <c r="M411" i="7"/>
  <c r="L411" i="7"/>
  <c r="K411" i="7"/>
  <c r="AD506" i="1"/>
  <c r="AI506" i="1"/>
  <c r="AN506" i="1" s="1"/>
  <c r="Z506" i="1"/>
  <c r="AS506" i="1" s="1"/>
  <c r="Y506" i="1"/>
  <c r="AR506" i="1" s="1"/>
  <c r="AM506" i="1"/>
  <c r="BG506" i="1"/>
  <c r="W506" i="1"/>
  <c r="AO506" i="1"/>
  <c r="P506" i="1"/>
  <c r="N506" i="1"/>
  <c r="AT506" i="1" s="1"/>
  <c r="L506" i="1"/>
  <c r="BF506" i="1"/>
  <c r="J506" i="1"/>
  <c r="AD505" i="1"/>
  <c r="AI505" i="1"/>
  <c r="AP505" i="1" s="1"/>
  <c r="Z505" i="1"/>
  <c r="AS505" i="1" s="1"/>
  <c r="Y505" i="1"/>
  <c r="AR505" i="1" s="1"/>
  <c r="AM505" i="1"/>
  <c r="BG505" i="1"/>
  <c r="W505" i="1"/>
  <c r="AO505" i="1"/>
  <c r="P505" i="1"/>
  <c r="N505" i="1"/>
  <c r="AT505" i="1" s="1"/>
  <c r="L505" i="1"/>
  <c r="BF505" i="1"/>
  <c r="J505" i="1"/>
  <c r="AD504" i="1"/>
  <c r="AI504" i="1"/>
  <c r="AL504" i="1" s="1"/>
  <c r="Z504" i="1"/>
  <c r="AS504" i="1" s="1"/>
  <c r="Y504" i="1"/>
  <c r="AR504" i="1" s="1"/>
  <c r="AM504" i="1"/>
  <c r="BG504" i="1"/>
  <c r="W504" i="1"/>
  <c r="AO504" i="1"/>
  <c r="P504" i="1"/>
  <c r="N504" i="1"/>
  <c r="AT504" i="1" s="1"/>
  <c r="L504" i="1"/>
  <c r="BF504" i="1"/>
  <c r="J504" i="1"/>
  <c r="AD503" i="1"/>
  <c r="AI503" i="1"/>
  <c r="AL503" i="1" s="1"/>
  <c r="Z503" i="1"/>
  <c r="AS503" i="1" s="1"/>
  <c r="Y503" i="1"/>
  <c r="AR503" i="1" s="1"/>
  <c r="AM503" i="1"/>
  <c r="BG503" i="1"/>
  <c r="W503" i="1"/>
  <c r="AO503" i="1"/>
  <c r="P503" i="1"/>
  <c r="N503" i="1"/>
  <c r="AT503" i="1" s="1"/>
  <c r="L503" i="1"/>
  <c r="BF503" i="1"/>
  <c r="J503" i="1"/>
  <c r="AD502" i="1"/>
  <c r="AI502" i="1"/>
  <c r="AL502" i="1" s="1"/>
  <c r="Z502" i="1"/>
  <c r="AS502" i="1" s="1"/>
  <c r="Y502" i="1"/>
  <c r="AR502" i="1" s="1"/>
  <c r="AM502" i="1"/>
  <c r="BG502" i="1"/>
  <c r="W502" i="1"/>
  <c r="AO502" i="1"/>
  <c r="P502" i="1"/>
  <c r="N502" i="1"/>
  <c r="AT502" i="1" s="1"/>
  <c r="L502" i="1"/>
  <c r="BF502" i="1"/>
  <c r="J502" i="1"/>
  <c r="AD501" i="1"/>
  <c r="AI501" i="1"/>
  <c r="AN501" i="1" s="1"/>
  <c r="Z501" i="1"/>
  <c r="AS501" i="1" s="1"/>
  <c r="Y501" i="1"/>
  <c r="AR501" i="1" s="1"/>
  <c r="AM501" i="1"/>
  <c r="BG501" i="1"/>
  <c r="W501" i="1"/>
  <c r="AO501" i="1"/>
  <c r="P501" i="1"/>
  <c r="N501" i="1"/>
  <c r="AT501" i="1" s="1"/>
  <c r="L501" i="1"/>
  <c r="BF501" i="1"/>
  <c r="J501" i="1"/>
  <c r="AD500" i="1"/>
  <c r="AI500" i="1"/>
  <c r="AP500" i="1" s="1"/>
  <c r="Z500" i="1"/>
  <c r="AS500" i="1" s="1"/>
  <c r="Y500" i="1"/>
  <c r="AR500" i="1" s="1"/>
  <c r="AM500" i="1"/>
  <c r="BG500" i="1"/>
  <c r="W500" i="1"/>
  <c r="AO500" i="1"/>
  <c r="P500" i="1"/>
  <c r="N500" i="1"/>
  <c r="AT500" i="1" s="1"/>
  <c r="L500" i="1"/>
  <c r="BF500" i="1"/>
  <c r="J500" i="1"/>
  <c r="T410" i="7"/>
  <c r="S410" i="7"/>
  <c r="R410" i="7"/>
  <c r="Q410" i="7"/>
  <c r="P410" i="7"/>
  <c r="O410" i="7"/>
  <c r="N410" i="7"/>
  <c r="M410" i="7"/>
  <c r="L410" i="7"/>
  <c r="K410" i="7"/>
  <c r="T409" i="7"/>
  <c r="S409" i="7"/>
  <c r="R409" i="7"/>
  <c r="Q409" i="7"/>
  <c r="P409" i="7"/>
  <c r="O409" i="7"/>
  <c r="N409" i="7"/>
  <c r="M409" i="7"/>
  <c r="L409" i="7"/>
  <c r="K409" i="7"/>
  <c r="T408" i="7"/>
  <c r="S408" i="7"/>
  <c r="R408" i="7"/>
  <c r="Q408" i="7"/>
  <c r="P408" i="7"/>
  <c r="O408" i="7"/>
  <c r="N408" i="7"/>
  <c r="M408" i="7"/>
  <c r="L408" i="7"/>
  <c r="K408" i="7"/>
  <c r="T407" i="7"/>
  <c r="S407" i="7"/>
  <c r="R407" i="7"/>
  <c r="Q407" i="7"/>
  <c r="P407" i="7"/>
  <c r="O407" i="7"/>
  <c r="N407" i="7"/>
  <c r="M407" i="7"/>
  <c r="L407" i="7"/>
  <c r="K407" i="7"/>
  <c r="T406" i="7"/>
  <c r="S406" i="7"/>
  <c r="R406" i="7"/>
  <c r="Q406" i="7"/>
  <c r="P406" i="7"/>
  <c r="O406" i="7"/>
  <c r="N406" i="7"/>
  <c r="M406" i="7"/>
  <c r="L406" i="7"/>
  <c r="K406" i="7"/>
  <c r="T405" i="7"/>
  <c r="S405" i="7"/>
  <c r="R405" i="7"/>
  <c r="Q405" i="7"/>
  <c r="P405" i="7"/>
  <c r="O405" i="7"/>
  <c r="N405" i="7"/>
  <c r="M405" i="7"/>
  <c r="L405" i="7"/>
  <c r="K405" i="7"/>
  <c r="T404" i="7"/>
  <c r="S404" i="7"/>
  <c r="R404" i="7"/>
  <c r="Q404" i="7"/>
  <c r="P404" i="7"/>
  <c r="O404" i="7"/>
  <c r="N404" i="7"/>
  <c r="M404" i="7"/>
  <c r="L404" i="7"/>
  <c r="K404" i="7"/>
  <c r="AD499" i="1"/>
  <c r="AI499" i="1"/>
  <c r="AL499" i="1" s="1"/>
  <c r="Z499" i="1"/>
  <c r="AS499" i="1" s="1"/>
  <c r="Y499" i="1"/>
  <c r="AR499" i="1" s="1"/>
  <c r="AM499" i="1"/>
  <c r="BG499" i="1"/>
  <c r="W499" i="1"/>
  <c r="AO499" i="1"/>
  <c r="P499" i="1"/>
  <c r="N499" i="1"/>
  <c r="AT499" i="1" s="1"/>
  <c r="L499" i="1"/>
  <c r="BF499" i="1"/>
  <c r="J499" i="1"/>
  <c r="AD498" i="1"/>
  <c r="AI498" i="1"/>
  <c r="AL498" i="1" s="1"/>
  <c r="Z498" i="1"/>
  <c r="AS498" i="1" s="1"/>
  <c r="Y498" i="1"/>
  <c r="AR498" i="1" s="1"/>
  <c r="AM498" i="1"/>
  <c r="BG498" i="1"/>
  <c r="W498" i="1"/>
  <c r="AO498" i="1"/>
  <c r="P498" i="1"/>
  <c r="N498" i="1"/>
  <c r="AT498" i="1" s="1"/>
  <c r="L498" i="1"/>
  <c r="BF498" i="1"/>
  <c r="J498" i="1"/>
  <c r="AD497" i="1"/>
  <c r="AI497" i="1"/>
  <c r="AL497" i="1" s="1"/>
  <c r="Z497" i="1"/>
  <c r="AS497" i="1" s="1"/>
  <c r="Y497" i="1"/>
  <c r="AR497" i="1" s="1"/>
  <c r="AM497" i="1"/>
  <c r="BG497" i="1"/>
  <c r="W497" i="1"/>
  <c r="AO497" i="1"/>
  <c r="P497" i="1"/>
  <c r="N497" i="1"/>
  <c r="AT497" i="1" s="1"/>
  <c r="L497" i="1"/>
  <c r="BF497" i="1"/>
  <c r="J497" i="1"/>
  <c r="AD496" i="1"/>
  <c r="AI496" i="1"/>
  <c r="AL496" i="1" s="1"/>
  <c r="Z496" i="1"/>
  <c r="AS496" i="1" s="1"/>
  <c r="Y496" i="1"/>
  <c r="AR496" i="1" s="1"/>
  <c r="AM496" i="1"/>
  <c r="BG496" i="1"/>
  <c r="W496" i="1"/>
  <c r="AO496" i="1"/>
  <c r="P496" i="1"/>
  <c r="N496" i="1"/>
  <c r="AT496" i="1" s="1"/>
  <c r="L496" i="1"/>
  <c r="BF496" i="1"/>
  <c r="J496" i="1"/>
  <c r="AD495" i="1"/>
  <c r="AI495" i="1"/>
  <c r="AL495" i="1" s="1"/>
  <c r="Z495" i="1"/>
  <c r="AS495" i="1" s="1"/>
  <c r="Y495" i="1"/>
  <c r="AR495" i="1" s="1"/>
  <c r="AM495" i="1"/>
  <c r="BG495" i="1"/>
  <c r="W495" i="1"/>
  <c r="AO495" i="1"/>
  <c r="P495" i="1"/>
  <c r="N495" i="1"/>
  <c r="AT495" i="1" s="1"/>
  <c r="L495" i="1"/>
  <c r="BF495" i="1"/>
  <c r="J495" i="1"/>
  <c r="AD494" i="1"/>
  <c r="AI494" i="1"/>
  <c r="AL494" i="1" s="1"/>
  <c r="Z494" i="1"/>
  <c r="AS494" i="1" s="1"/>
  <c r="Y494" i="1"/>
  <c r="AR494" i="1" s="1"/>
  <c r="AM494" i="1"/>
  <c r="BG494" i="1"/>
  <c r="W494" i="1"/>
  <c r="AO494" i="1"/>
  <c r="P494" i="1"/>
  <c r="N494" i="1"/>
  <c r="AT494" i="1" s="1"/>
  <c r="L494" i="1"/>
  <c r="BF494" i="1"/>
  <c r="J494" i="1"/>
  <c r="AD493" i="1"/>
  <c r="AI493" i="1"/>
  <c r="AN493" i="1" s="1"/>
  <c r="Z493" i="1"/>
  <c r="AS493" i="1" s="1"/>
  <c r="Y493" i="1"/>
  <c r="AR493" i="1" s="1"/>
  <c r="AM493" i="1"/>
  <c r="BG493" i="1"/>
  <c r="W493" i="1"/>
  <c r="AO493" i="1"/>
  <c r="P493" i="1"/>
  <c r="N493" i="1"/>
  <c r="AT493" i="1" s="1"/>
  <c r="L493" i="1"/>
  <c r="BF493" i="1"/>
  <c r="J493" i="1"/>
  <c r="T403" i="7"/>
  <c r="S403" i="7"/>
  <c r="R403" i="7"/>
  <c r="Q403" i="7"/>
  <c r="P403" i="7"/>
  <c r="O403" i="7"/>
  <c r="N403" i="7"/>
  <c r="M403" i="7"/>
  <c r="L403" i="7"/>
  <c r="K403" i="7"/>
  <c r="T402" i="7"/>
  <c r="S402" i="7"/>
  <c r="R402" i="7"/>
  <c r="Q402" i="7"/>
  <c r="P402" i="7"/>
  <c r="O402" i="7"/>
  <c r="N402" i="7"/>
  <c r="M402" i="7"/>
  <c r="L402" i="7"/>
  <c r="K402" i="7"/>
  <c r="T401" i="7"/>
  <c r="S401" i="7"/>
  <c r="R401" i="7"/>
  <c r="Q401" i="7"/>
  <c r="P401" i="7"/>
  <c r="O401" i="7"/>
  <c r="N401" i="7"/>
  <c r="M401" i="7"/>
  <c r="L401" i="7"/>
  <c r="K401" i="7"/>
  <c r="T400" i="7"/>
  <c r="S400" i="7"/>
  <c r="R400" i="7"/>
  <c r="Q400" i="7"/>
  <c r="P400" i="7"/>
  <c r="O400" i="7"/>
  <c r="N400" i="7"/>
  <c r="M400" i="7"/>
  <c r="L400" i="7"/>
  <c r="K400" i="7"/>
  <c r="T399" i="7"/>
  <c r="S399" i="7"/>
  <c r="R399" i="7"/>
  <c r="Q399" i="7"/>
  <c r="P399" i="7"/>
  <c r="O399" i="7"/>
  <c r="N399" i="7"/>
  <c r="M399" i="7"/>
  <c r="L399" i="7"/>
  <c r="K399" i="7"/>
  <c r="T398" i="7"/>
  <c r="S398" i="7"/>
  <c r="R398" i="7"/>
  <c r="Q398" i="7"/>
  <c r="P398" i="7"/>
  <c r="O398" i="7"/>
  <c r="N398" i="7"/>
  <c r="M398" i="7"/>
  <c r="L398" i="7"/>
  <c r="K398" i="7"/>
  <c r="T397" i="7"/>
  <c r="S397" i="7"/>
  <c r="R397" i="7"/>
  <c r="Q397" i="7"/>
  <c r="P397" i="7"/>
  <c r="O397" i="7"/>
  <c r="N397" i="7"/>
  <c r="M397" i="7"/>
  <c r="L397" i="7"/>
  <c r="K397" i="7"/>
  <c r="AD492" i="1"/>
  <c r="AI492" i="1"/>
  <c r="AN492" i="1" s="1"/>
  <c r="Z492" i="1"/>
  <c r="AS492" i="1" s="1"/>
  <c r="Y492" i="1"/>
  <c r="AR492" i="1" s="1"/>
  <c r="AM492" i="1"/>
  <c r="BG492" i="1"/>
  <c r="W492" i="1"/>
  <c r="AO492" i="1"/>
  <c r="P492" i="1"/>
  <c r="N492" i="1"/>
  <c r="AT492" i="1" s="1"/>
  <c r="L492" i="1"/>
  <c r="BF492" i="1"/>
  <c r="J492" i="1"/>
  <c r="AD491" i="1"/>
  <c r="AI491" i="1"/>
  <c r="AN491" i="1" s="1"/>
  <c r="Z491" i="1"/>
  <c r="AS491" i="1" s="1"/>
  <c r="Y491" i="1"/>
  <c r="AR491" i="1" s="1"/>
  <c r="AM491" i="1"/>
  <c r="BG491" i="1"/>
  <c r="W491" i="1"/>
  <c r="AO491" i="1"/>
  <c r="P491" i="1"/>
  <c r="N491" i="1"/>
  <c r="AT491" i="1" s="1"/>
  <c r="L491" i="1"/>
  <c r="BF491" i="1"/>
  <c r="J491" i="1"/>
  <c r="AD490" i="1"/>
  <c r="AI490" i="1"/>
  <c r="AL490" i="1" s="1"/>
  <c r="Z490" i="1"/>
  <c r="AS490" i="1" s="1"/>
  <c r="Y490" i="1"/>
  <c r="AR490" i="1" s="1"/>
  <c r="AM490" i="1"/>
  <c r="BG490" i="1"/>
  <c r="W490" i="1"/>
  <c r="AO490" i="1"/>
  <c r="P490" i="1"/>
  <c r="N490" i="1"/>
  <c r="AT490" i="1" s="1"/>
  <c r="L490" i="1"/>
  <c r="BF490" i="1"/>
  <c r="J490" i="1"/>
  <c r="AD489" i="1"/>
  <c r="AI489" i="1"/>
  <c r="Z489" i="1"/>
  <c r="AS489" i="1" s="1"/>
  <c r="Y489" i="1"/>
  <c r="AR489" i="1" s="1"/>
  <c r="AM489" i="1"/>
  <c r="BG489" i="1"/>
  <c r="W489" i="1"/>
  <c r="AO489" i="1"/>
  <c r="P489" i="1"/>
  <c r="N489" i="1"/>
  <c r="AT489" i="1" s="1"/>
  <c r="L489" i="1"/>
  <c r="BF489" i="1"/>
  <c r="J489" i="1"/>
  <c r="AD488" i="1"/>
  <c r="AI488" i="1"/>
  <c r="AN488" i="1" s="1"/>
  <c r="Z488" i="1"/>
  <c r="AS488" i="1" s="1"/>
  <c r="Y488" i="1"/>
  <c r="AR488" i="1" s="1"/>
  <c r="AM488" i="1"/>
  <c r="BG488" i="1"/>
  <c r="W488" i="1"/>
  <c r="AO488" i="1"/>
  <c r="P488" i="1"/>
  <c r="N488" i="1"/>
  <c r="AT488" i="1" s="1"/>
  <c r="L488" i="1"/>
  <c r="BF488" i="1"/>
  <c r="J488" i="1"/>
  <c r="AD487" i="1"/>
  <c r="AI487" i="1"/>
  <c r="AN487" i="1" s="1"/>
  <c r="Z487" i="1"/>
  <c r="AS487" i="1" s="1"/>
  <c r="Y487" i="1"/>
  <c r="AR487" i="1" s="1"/>
  <c r="AM487" i="1"/>
  <c r="BG487" i="1"/>
  <c r="W487" i="1"/>
  <c r="AO487" i="1"/>
  <c r="P487" i="1"/>
  <c r="N487" i="1"/>
  <c r="AT487" i="1" s="1"/>
  <c r="L487" i="1"/>
  <c r="BF487" i="1"/>
  <c r="J487" i="1"/>
  <c r="AD486" i="1"/>
  <c r="AI486" i="1"/>
  <c r="AL486" i="1" s="1"/>
  <c r="Z486" i="1"/>
  <c r="AS486" i="1" s="1"/>
  <c r="Y486" i="1"/>
  <c r="AR486" i="1" s="1"/>
  <c r="AM486" i="1"/>
  <c r="BG486" i="1"/>
  <c r="W486" i="1"/>
  <c r="AO486" i="1"/>
  <c r="P486" i="1"/>
  <c r="N486" i="1"/>
  <c r="AT486" i="1" s="1"/>
  <c r="L486" i="1"/>
  <c r="BF486" i="1"/>
  <c r="J486" i="1"/>
  <c r="T396" i="7"/>
  <c r="S396" i="7"/>
  <c r="R396" i="7"/>
  <c r="Q396" i="7"/>
  <c r="P396" i="7"/>
  <c r="O396" i="7"/>
  <c r="N396" i="7"/>
  <c r="M396" i="7"/>
  <c r="L396" i="7"/>
  <c r="K396" i="7"/>
  <c r="T395" i="7"/>
  <c r="S395" i="7"/>
  <c r="R395" i="7"/>
  <c r="Q395" i="7"/>
  <c r="P395" i="7"/>
  <c r="O395" i="7"/>
  <c r="N395" i="7"/>
  <c r="M395" i="7"/>
  <c r="L395" i="7"/>
  <c r="K395" i="7"/>
  <c r="T394" i="7"/>
  <c r="S394" i="7"/>
  <c r="R394" i="7"/>
  <c r="Q394" i="7"/>
  <c r="P394" i="7"/>
  <c r="O394" i="7"/>
  <c r="N394" i="7"/>
  <c r="M394" i="7"/>
  <c r="L394" i="7"/>
  <c r="K394" i="7"/>
  <c r="T393" i="7"/>
  <c r="S393" i="7"/>
  <c r="R393" i="7"/>
  <c r="Q393" i="7"/>
  <c r="P393" i="7"/>
  <c r="O393" i="7"/>
  <c r="N393" i="7"/>
  <c r="M393" i="7"/>
  <c r="L393" i="7"/>
  <c r="K393" i="7"/>
  <c r="T392" i="7"/>
  <c r="S392" i="7"/>
  <c r="R392" i="7"/>
  <c r="Q392" i="7"/>
  <c r="P392" i="7"/>
  <c r="O392" i="7"/>
  <c r="N392" i="7"/>
  <c r="M392" i="7"/>
  <c r="L392" i="7"/>
  <c r="K392" i="7"/>
  <c r="T391" i="7"/>
  <c r="S391" i="7"/>
  <c r="R391" i="7"/>
  <c r="Q391" i="7"/>
  <c r="P391" i="7"/>
  <c r="O391" i="7"/>
  <c r="N391" i="7"/>
  <c r="M391" i="7"/>
  <c r="L391" i="7"/>
  <c r="K391" i="7"/>
  <c r="T390" i="7"/>
  <c r="S390" i="7"/>
  <c r="R390" i="7"/>
  <c r="Q390" i="7"/>
  <c r="P390" i="7"/>
  <c r="O390" i="7"/>
  <c r="N390" i="7"/>
  <c r="M390" i="7"/>
  <c r="L390" i="7"/>
  <c r="K390" i="7"/>
  <c r="AD485" i="1"/>
  <c r="AI485" i="1"/>
  <c r="AP485" i="1" s="1"/>
  <c r="Z485" i="1"/>
  <c r="AS485" i="1" s="1"/>
  <c r="Y485" i="1"/>
  <c r="AR485" i="1" s="1"/>
  <c r="AM485" i="1"/>
  <c r="BG485" i="1"/>
  <c r="W485" i="1"/>
  <c r="AO485" i="1"/>
  <c r="P485" i="1"/>
  <c r="N485" i="1"/>
  <c r="AT485" i="1" s="1"/>
  <c r="L485" i="1"/>
  <c r="BF485" i="1"/>
  <c r="J485" i="1"/>
  <c r="AD484" i="1"/>
  <c r="AI484" i="1"/>
  <c r="AL484" i="1" s="1"/>
  <c r="Z484" i="1"/>
  <c r="AS484" i="1" s="1"/>
  <c r="Y484" i="1"/>
  <c r="AR484" i="1" s="1"/>
  <c r="AM484" i="1"/>
  <c r="BG484" i="1"/>
  <c r="W484" i="1"/>
  <c r="AO484" i="1"/>
  <c r="P484" i="1"/>
  <c r="N484" i="1"/>
  <c r="AT484" i="1" s="1"/>
  <c r="L484" i="1"/>
  <c r="BF484" i="1"/>
  <c r="J484" i="1"/>
  <c r="AD483" i="1"/>
  <c r="AI483" i="1"/>
  <c r="AL483" i="1" s="1"/>
  <c r="Z483" i="1"/>
  <c r="AS483" i="1" s="1"/>
  <c r="Y483" i="1"/>
  <c r="AR483" i="1" s="1"/>
  <c r="AM483" i="1"/>
  <c r="BG483" i="1"/>
  <c r="W483" i="1"/>
  <c r="AO483" i="1"/>
  <c r="P483" i="1"/>
  <c r="N483" i="1"/>
  <c r="AT483" i="1" s="1"/>
  <c r="L483" i="1"/>
  <c r="BF483" i="1"/>
  <c r="J483" i="1"/>
  <c r="AD482" i="1"/>
  <c r="AI482" i="1"/>
  <c r="AL482" i="1" s="1"/>
  <c r="Z482" i="1"/>
  <c r="AS482" i="1" s="1"/>
  <c r="Y482" i="1"/>
  <c r="AR482" i="1" s="1"/>
  <c r="AM482" i="1"/>
  <c r="BG482" i="1"/>
  <c r="W482" i="1"/>
  <c r="AO482" i="1"/>
  <c r="P482" i="1"/>
  <c r="N482" i="1"/>
  <c r="AT482" i="1" s="1"/>
  <c r="L482" i="1"/>
  <c r="BF482" i="1"/>
  <c r="J482" i="1"/>
  <c r="AD481" i="1"/>
  <c r="AI481" i="1"/>
  <c r="AP481" i="1" s="1"/>
  <c r="Z481" i="1"/>
  <c r="AS481" i="1" s="1"/>
  <c r="Y481" i="1"/>
  <c r="AR481" i="1" s="1"/>
  <c r="AM481" i="1"/>
  <c r="BG481" i="1"/>
  <c r="W481" i="1"/>
  <c r="AO481" i="1"/>
  <c r="P481" i="1"/>
  <c r="N481" i="1"/>
  <c r="AT481" i="1" s="1"/>
  <c r="L481" i="1"/>
  <c r="BF481" i="1"/>
  <c r="J481" i="1"/>
  <c r="AD480" i="1"/>
  <c r="AI480" i="1"/>
  <c r="AL480" i="1" s="1"/>
  <c r="Z480" i="1"/>
  <c r="AS480" i="1" s="1"/>
  <c r="Y480" i="1"/>
  <c r="AR480" i="1" s="1"/>
  <c r="AM480" i="1"/>
  <c r="BG480" i="1"/>
  <c r="W480" i="1"/>
  <c r="AO480" i="1"/>
  <c r="P480" i="1"/>
  <c r="N480" i="1"/>
  <c r="AT480" i="1" s="1"/>
  <c r="L480" i="1"/>
  <c r="BF480" i="1"/>
  <c r="J480" i="1"/>
  <c r="AD479" i="1"/>
  <c r="AI479" i="1"/>
  <c r="AP479" i="1" s="1"/>
  <c r="Z479" i="1"/>
  <c r="AS479" i="1" s="1"/>
  <c r="Y479" i="1"/>
  <c r="AR479" i="1" s="1"/>
  <c r="AM479" i="1"/>
  <c r="BG479" i="1"/>
  <c r="W479" i="1"/>
  <c r="AO479" i="1"/>
  <c r="P479" i="1"/>
  <c r="N479" i="1"/>
  <c r="AT479" i="1" s="1"/>
  <c r="L479" i="1"/>
  <c r="BF479" i="1"/>
  <c r="J479" i="1"/>
  <c r="T389" i="7"/>
  <c r="S389" i="7"/>
  <c r="R389" i="7"/>
  <c r="Q389" i="7"/>
  <c r="P389" i="7"/>
  <c r="O389" i="7"/>
  <c r="N389" i="7"/>
  <c r="M389" i="7"/>
  <c r="L389" i="7"/>
  <c r="K389" i="7"/>
  <c r="T388" i="7"/>
  <c r="S388" i="7"/>
  <c r="R388" i="7"/>
  <c r="Q388" i="7"/>
  <c r="P388" i="7"/>
  <c r="O388" i="7"/>
  <c r="N388" i="7"/>
  <c r="M388" i="7"/>
  <c r="L388" i="7"/>
  <c r="K388" i="7"/>
  <c r="T387" i="7"/>
  <c r="S387" i="7"/>
  <c r="R387" i="7"/>
  <c r="Q387" i="7"/>
  <c r="P387" i="7"/>
  <c r="O387" i="7"/>
  <c r="N387" i="7"/>
  <c r="M387" i="7"/>
  <c r="L387" i="7"/>
  <c r="K387" i="7"/>
  <c r="T386" i="7"/>
  <c r="S386" i="7"/>
  <c r="R386" i="7"/>
  <c r="Q386" i="7"/>
  <c r="P386" i="7"/>
  <c r="O386" i="7"/>
  <c r="N386" i="7"/>
  <c r="M386" i="7"/>
  <c r="L386" i="7"/>
  <c r="K386" i="7"/>
  <c r="T385" i="7"/>
  <c r="S385" i="7"/>
  <c r="R385" i="7"/>
  <c r="Q385" i="7"/>
  <c r="P385" i="7"/>
  <c r="O385" i="7"/>
  <c r="N385" i="7"/>
  <c r="M385" i="7"/>
  <c r="L385" i="7"/>
  <c r="K385" i="7"/>
  <c r="T384" i="7"/>
  <c r="S384" i="7"/>
  <c r="R384" i="7"/>
  <c r="Q384" i="7"/>
  <c r="P384" i="7"/>
  <c r="O384" i="7"/>
  <c r="N384" i="7"/>
  <c r="M384" i="7"/>
  <c r="L384" i="7"/>
  <c r="K384" i="7"/>
  <c r="T383" i="7"/>
  <c r="S383" i="7"/>
  <c r="R383" i="7"/>
  <c r="Q383" i="7"/>
  <c r="P383" i="7"/>
  <c r="O383" i="7"/>
  <c r="N383" i="7"/>
  <c r="M383" i="7"/>
  <c r="L383" i="7"/>
  <c r="K383" i="7"/>
  <c r="AD478" i="1"/>
  <c r="AI478" i="1"/>
  <c r="AL478" i="1" s="1"/>
  <c r="Z478" i="1"/>
  <c r="AS478" i="1" s="1"/>
  <c r="Y478" i="1"/>
  <c r="AR478" i="1" s="1"/>
  <c r="AM478" i="1"/>
  <c r="BG478" i="1"/>
  <c r="W478" i="1"/>
  <c r="AO478" i="1"/>
  <c r="P478" i="1"/>
  <c r="N478" i="1"/>
  <c r="AT478" i="1" s="1"/>
  <c r="L478" i="1"/>
  <c r="BF478" i="1"/>
  <c r="J478" i="1"/>
  <c r="AD477" i="1"/>
  <c r="AI477" i="1"/>
  <c r="AL477" i="1" s="1"/>
  <c r="Z477" i="1"/>
  <c r="AS477" i="1" s="1"/>
  <c r="Y477" i="1"/>
  <c r="AR477" i="1" s="1"/>
  <c r="AM477" i="1"/>
  <c r="BG477" i="1"/>
  <c r="W477" i="1"/>
  <c r="AO477" i="1"/>
  <c r="P477" i="1"/>
  <c r="N477" i="1"/>
  <c r="AT477" i="1" s="1"/>
  <c r="L477" i="1"/>
  <c r="BF477" i="1"/>
  <c r="J477" i="1"/>
  <c r="AD476" i="1"/>
  <c r="AI476" i="1"/>
  <c r="AL476" i="1" s="1"/>
  <c r="Z476" i="1"/>
  <c r="AS476" i="1" s="1"/>
  <c r="Y476" i="1"/>
  <c r="AR476" i="1" s="1"/>
  <c r="AM476" i="1"/>
  <c r="BG476" i="1"/>
  <c r="W476" i="1"/>
  <c r="AO476" i="1"/>
  <c r="P476" i="1"/>
  <c r="N476" i="1"/>
  <c r="AT476" i="1" s="1"/>
  <c r="L476" i="1"/>
  <c r="BF476" i="1"/>
  <c r="J476" i="1"/>
  <c r="AD475" i="1"/>
  <c r="AI475" i="1"/>
  <c r="AP475" i="1" s="1"/>
  <c r="Z475" i="1"/>
  <c r="AS475" i="1" s="1"/>
  <c r="Y475" i="1"/>
  <c r="AR475" i="1" s="1"/>
  <c r="AM475" i="1"/>
  <c r="BG475" i="1"/>
  <c r="W475" i="1"/>
  <c r="AO475" i="1"/>
  <c r="P475" i="1"/>
  <c r="N475" i="1"/>
  <c r="AT475" i="1" s="1"/>
  <c r="L475" i="1"/>
  <c r="BF475" i="1"/>
  <c r="J475" i="1"/>
  <c r="AD474" i="1"/>
  <c r="AI474" i="1"/>
  <c r="AL474" i="1" s="1"/>
  <c r="Z474" i="1"/>
  <c r="AS474" i="1" s="1"/>
  <c r="Y474" i="1"/>
  <c r="AR474" i="1" s="1"/>
  <c r="AM474" i="1"/>
  <c r="BG474" i="1"/>
  <c r="W474" i="1"/>
  <c r="AO474" i="1"/>
  <c r="P474" i="1"/>
  <c r="N474" i="1"/>
  <c r="AT474" i="1" s="1"/>
  <c r="L474" i="1"/>
  <c r="BF474" i="1"/>
  <c r="J474" i="1"/>
  <c r="AD473" i="1"/>
  <c r="AI473" i="1"/>
  <c r="Z473" i="1"/>
  <c r="AS473" i="1" s="1"/>
  <c r="Y473" i="1"/>
  <c r="AR473" i="1" s="1"/>
  <c r="AM473" i="1"/>
  <c r="BG473" i="1"/>
  <c r="W473" i="1"/>
  <c r="AO473" i="1"/>
  <c r="P473" i="1"/>
  <c r="N473" i="1"/>
  <c r="AT473" i="1" s="1"/>
  <c r="L473" i="1"/>
  <c r="BF473" i="1"/>
  <c r="J473" i="1"/>
  <c r="AD472" i="1"/>
  <c r="AI472" i="1"/>
  <c r="AN472" i="1" s="1"/>
  <c r="Z472" i="1"/>
  <c r="AS472" i="1" s="1"/>
  <c r="Y472" i="1"/>
  <c r="AR472" i="1" s="1"/>
  <c r="AM472" i="1"/>
  <c r="BG472" i="1"/>
  <c r="W472" i="1"/>
  <c r="AO472" i="1"/>
  <c r="P472" i="1"/>
  <c r="N472" i="1"/>
  <c r="AT472" i="1" s="1"/>
  <c r="L472" i="1"/>
  <c r="BF472" i="1"/>
  <c r="J472" i="1"/>
  <c r="T382" i="7"/>
  <c r="S382" i="7"/>
  <c r="R382" i="7"/>
  <c r="Q382" i="7"/>
  <c r="P382" i="7"/>
  <c r="O382" i="7"/>
  <c r="N382" i="7"/>
  <c r="M382" i="7"/>
  <c r="L382" i="7"/>
  <c r="K382" i="7"/>
  <c r="T381" i="7"/>
  <c r="S381" i="7"/>
  <c r="R381" i="7"/>
  <c r="Q381" i="7"/>
  <c r="P381" i="7"/>
  <c r="O381" i="7"/>
  <c r="N381" i="7"/>
  <c r="M381" i="7"/>
  <c r="L381" i="7"/>
  <c r="K381" i="7"/>
  <c r="T380" i="7"/>
  <c r="S380" i="7"/>
  <c r="R380" i="7"/>
  <c r="Q380" i="7"/>
  <c r="P380" i="7"/>
  <c r="O380" i="7"/>
  <c r="N380" i="7"/>
  <c r="M380" i="7"/>
  <c r="L380" i="7"/>
  <c r="K380" i="7"/>
  <c r="T379" i="7"/>
  <c r="S379" i="7"/>
  <c r="R379" i="7"/>
  <c r="Q379" i="7"/>
  <c r="P379" i="7"/>
  <c r="O379" i="7"/>
  <c r="N379" i="7"/>
  <c r="M379" i="7"/>
  <c r="L379" i="7"/>
  <c r="K379" i="7"/>
  <c r="T378" i="7"/>
  <c r="S378" i="7"/>
  <c r="R378" i="7"/>
  <c r="Q378" i="7"/>
  <c r="P378" i="7"/>
  <c r="O378" i="7"/>
  <c r="N378" i="7"/>
  <c r="M378" i="7"/>
  <c r="L378" i="7"/>
  <c r="K378" i="7"/>
  <c r="T377" i="7"/>
  <c r="S377" i="7"/>
  <c r="R377" i="7"/>
  <c r="Q377" i="7"/>
  <c r="P377" i="7"/>
  <c r="O377" i="7"/>
  <c r="N377" i="7"/>
  <c r="M377" i="7"/>
  <c r="L377" i="7"/>
  <c r="K377" i="7"/>
  <c r="T376" i="7"/>
  <c r="S376" i="7"/>
  <c r="R376" i="7"/>
  <c r="Q376" i="7"/>
  <c r="P376" i="7"/>
  <c r="O376" i="7"/>
  <c r="N376" i="7"/>
  <c r="M376" i="7"/>
  <c r="L376" i="7"/>
  <c r="K376" i="7"/>
  <c r="AD471" i="1"/>
  <c r="AI471" i="1"/>
  <c r="AL471" i="1" s="1"/>
  <c r="Z471" i="1"/>
  <c r="AS471" i="1" s="1"/>
  <c r="Y471" i="1"/>
  <c r="AR471" i="1" s="1"/>
  <c r="AM471" i="1"/>
  <c r="BG471" i="1"/>
  <c r="W471" i="1"/>
  <c r="AO471" i="1"/>
  <c r="P471" i="1"/>
  <c r="N471" i="1"/>
  <c r="AT471" i="1" s="1"/>
  <c r="L471" i="1"/>
  <c r="BF471" i="1"/>
  <c r="J471" i="1"/>
  <c r="AD470" i="1"/>
  <c r="AI470" i="1"/>
  <c r="AL470" i="1" s="1"/>
  <c r="Z470" i="1"/>
  <c r="AS470" i="1" s="1"/>
  <c r="Y470" i="1"/>
  <c r="AR470" i="1" s="1"/>
  <c r="AM470" i="1"/>
  <c r="BG470" i="1"/>
  <c r="W470" i="1"/>
  <c r="AO470" i="1"/>
  <c r="P470" i="1"/>
  <c r="N470" i="1"/>
  <c r="AT470" i="1" s="1"/>
  <c r="L470" i="1"/>
  <c r="BF470" i="1"/>
  <c r="J470" i="1"/>
  <c r="AD469" i="1"/>
  <c r="AI469" i="1"/>
  <c r="AN469" i="1" s="1"/>
  <c r="Z469" i="1"/>
  <c r="AS469" i="1" s="1"/>
  <c r="Y469" i="1"/>
  <c r="AR469" i="1" s="1"/>
  <c r="AM469" i="1"/>
  <c r="BG469" i="1"/>
  <c r="W469" i="1"/>
  <c r="AO469" i="1"/>
  <c r="P469" i="1"/>
  <c r="N469" i="1"/>
  <c r="AT469" i="1" s="1"/>
  <c r="L469" i="1"/>
  <c r="BF469" i="1"/>
  <c r="J469" i="1"/>
  <c r="AD468" i="1"/>
  <c r="AI468" i="1"/>
  <c r="AP468" i="1" s="1"/>
  <c r="Z468" i="1"/>
  <c r="AS468" i="1" s="1"/>
  <c r="Y468" i="1"/>
  <c r="AR468" i="1" s="1"/>
  <c r="AM468" i="1"/>
  <c r="BG468" i="1"/>
  <c r="W468" i="1"/>
  <c r="AO468" i="1"/>
  <c r="P468" i="1"/>
  <c r="N468" i="1"/>
  <c r="AT468" i="1" s="1"/>
  <c r="L468" i="1"/>
  <c r="BF468" i="1"/>
  <c r="J468" i="1"/>
  <c r="AD467" i="1"/>
  <c r="AI467" i="1"/>
  <c r="AL467" i="1" s="1"/>
  <c r="Z467" i="1"/>
  <c r="AS467" i="1" s="1"/>
  <c r="Y467" i="1"/>
  <c r="AR467" i="1" s="1"/>
  <c r="AM467" i="1"/>
  <c r="BG467" i="1"/>
  <c r="W467" i="1"/>
  <c r="AO467" i="1"/>
  <c r="P467" i="1"/>
  <c r="N467" i="1"/>
  <c r="AT467" i="1" s="1"/>
  <c r="L467" i="1"/>
  <c r="BF467" i="1"/>
  <c r="J467" i="1"/>
  <c r="AD466" i="1"/>
  <c r="AI466" i="1"/>
  <c r="AL466" i="1" s="1"/>
  <c r="Z466" i="1"/>
  <c r="AS466" i="1" s="1"/>
  <c r="Y466" i="1"/>
  <c r="AR466" i="1" s="1"/>
  <c r="AM466" i="1"/>
  <c r="BG466" i="1"/>
  <c r="W466" i="1"/>
  <c r="AO466" i="1"/>
  <c r="P466" i="1"/>
  <c r="N466" i="1"/>
  <c r="AT466" i="1" s="1"/>
  <c r="L466" i="1"/>
  <c r="BF466" i="1"/>
  <c r="J466" i="1"/>
  <c r="AD465" i="1"/>
  <c r="AI465" i="1"/>
  <c r="AL465" i="1" s="1"/>
  <c r="Z465" i="1"/>
  <c r="AS465" i="1" s="1"/>
  <c r="Y465" i="1"/>
  <c r="AR465" i="1" s="1"/>
  <c r="AM465" i="1"/>
  <c r="BG465" i="1"/>
  <c r="W465" i="1"/>
  <c r="AO465" i="1"/>
  <c r="P465" i="1"/>
  <c r="N465" i="1"/>
  <c r="AT465" i="1" s="1"/>
  <c r="L465" i="1"/>
  <c r="BF465" i="1"/>
  <c r="J465" i="1"/>
  <c r="T375" i="7"/>
  <c r="S375" i="7"/>
  <c r="R375" i="7"/>
  <c r="Q375" i="7"/>
  <c r="P375" i="7"/>
  <c r="O375" i="7"/>
  <c r="N375" i="7"/>
  <c r="M375" i="7"/>
  <c r="L375" i="7"/>
  <c r="K375" i="7"/>
  <c r="T374" i="7"/>
  <c r="S374" i="7"/>
  <c r="R374" i="7"/>
  <c r="Q374" i="7"/>
  <c r="P374" i="7"/>
  <c r="O374" i="7"/>
  <c r="N374" i="7"/>
  <c r="M374" i="7"/>
  <c r="L374" i="7"/>
  <c r="K374" i="7"/>
  <c r="T373" i="7"/>
  <c r="S373" i="7"/>
  <c r="R373" i="7"/>
  <c r="Q373" i="7"/>
  <c r="P373" i="7"/>
  <c r="O373" i="7"/>
  <c r="N373" i="7"/>
  <c r="M373" i="7"/>
  <c r="L373" i="7"/>
  <c r="K373" i="7"/>
  <c r="T372" i="7"/>
  <c r="S372" i="7"/>
  <c r="R372" i="7"/>
  <c r="Q372" i="7"/>
  <c r="P372" i="7"/>
  <c r="O372" i="7"/>
  <c r="N372" i="7"/>
  <c r="M372" i="7"/>
  <c r="L372" i="7"/>
  <c r="K372" i="7"/>
  <c r="T371" i="7"/>
  <c r="S371" i="7"/>
  <c r="R371" i="7"/>
  <c r="Q371" i="7"/>
  <c r="P371" i="7"/>
  <c r="O371" i="7"/>
  <c r="N371" i="7"/>
  <c r="M371" i="7"/>
  <c r="L371" i="7"/>
  <c r="K371" i="7"/>
  <c r="T370" i="7"/>
  <c r="S370" i="7"/>
  <c r="R370" i="7"/>
  <c r="Q370" i="7"/>
  <c r="P370" i="7"/>
  <c r="O370" i="7"/>
  <c r="N370" i="7"/>
  <c r="M370" i="7"/>
  <c r="L370" i="7"/>
  <c r="K370" i="7"/>
  <c r="T369" i="7"/>
  <c r="S369" i="7"/>
  <c r="R369" i="7"/>
  <c r="Q369" i="7"/>
  <c r="P369" i="7"/>
  <c r="O369" i="7"/>
  <c r="N369" i="7"/>
  <c r="M369" i="7"/>
  <c r="L369" i="7"/>
  <c r="K369" i="7"/>
  <c r="AD464" i="1"/>
  <c r="AI464" i="1"/>
  <c r="AL464" i="1" s="1"/>
  <c r="Z464" i="1"/>
  <c r="AS464" i="1" s="1"/>
  <c r="Y464" i="1"/>
  <c r="AR464" i="1" s="1"/>
  <c r="AM464" i="1"/>
  <c r="BG464" i="1"/>
  <c r="W464" i="1"/>
  <c r="AO464" i="1"/>
  <c r="P464" i="1"/>
  <c r="N464" i="1"/>
  <c r="AT464" i="1" s="1"/>
  <c r="L464" i="1"/>
  <c r="BF464" i="1"/>
  <c r="J464" i="1"/>
  <c r="AD463" i="1"/>
  <c r="AI463" i="1"/>
  <c r="AL463" i="1" s="1"/>
  <c r="Z463" i="1"/>
  <c r="AS463" i="1" s="1"/>
  <c r="Y463" i="1"/>
  <c r="AR463" i="1" s="1"/>
  <c r="AM463" i="1"/>
  <c r="BG463" i="1"/>
  <c r="W463" i="1"/>
  <c r="AO463" i="1"/>
  <c r="P463" i="1"/>
  <c r="N463" i="1"/>
  <c r="AT463" i="1" s="1"/>
  <c r="L463" i="1"/>
  <c r="BF463" i="1"/>
  <c r="J463" i="1"/>
  <c r="AD462" i="1"/>
  <c r="AI462" i="1"/>
  <c r="AL462" i="1" s="1"/>
  <c r="Z462" i="1"/>
  <c r="AS462" i="1" s="1"/>
  <c r="Y462" i="1"/>
  <c r="AR462" i="1" s="1"/>
  <c r="AM462" i="1"/>
  <c r="BG462" i="1"/>
  <c r="W462" i="1"/>
  <c r="AO462" i="1"/>
  <c r="P462" i="1"/>
  <c r="N462" i="1"/>
  <c r="AT462" i="1" s="1"/>
  <c r="L462" i="1"/>
  <c r="BF462" i="1"/>
  <c r="J462" i="1"/>
  <c r="AD461" i="1"/>
  <c r="AI461" i="1"/>
  <c r="AN461" i="1" s="1"/>
  <c r="Z461" i="1"/>
  <c r="AS461" i="1" s="1"/>
  <c r="Y461" i="1"/>
  <c r="AR461" i="1" s="1"/>
  <c r="AM461" i="1"/>
  <c r="BG461" i="1"/>
  <c r="W461" i="1"/>
  <c r="AO461" i="1"/>
  <c r="P461" i="1"/>
  <c r="N461" i="1"/>
  <c r="AT461" i="1" s="1"/>
  <c r="L461" i="1"/>
  <c r="BF461" i="1"/>
  <c r="J461" i="1"/>
  <c r="AD460" i="1"/>
  <c r="AI460" i="1"/>
  <c r="AN460" i="1" s="1"/>
  <c r="Z460" i="1"/>
  <c r="AS460" i="1" s="1"/>
  <c r="Y460" i="1"/>
  <c r="AR460" i="1" s="1"/>
  <c r="AM460" i="1"/>
  <c r="BG460" i="1"/>
  <c r="W460" i="1"/>
  <c r="AO460" i="1"/>
  <c r="P460" i="1"/>
  <c r="N460" i="1"/>
  <c r="AT460" i="1" s="1"/>
  <c r="L460" i="1"/>
  <c r="BF460" i="1"/>
  <c r="J460" i="1"/>
  <c r="AD459" i="1"/>
  <c r="AI459" i="1"/>
  <c r="AL459" i="1" s="1"/>
  <c r="Z459" i="1"/>
  <c r="AS459" i="1" s="1"/>
  <c r="Y459" i="1"/>
  <c r="AR459" i="1" s="1"/>
  <c r="AM459" i="1"/>
  <c r="BG459" i="1"/>
  <c r="W459" i="1"/>
  <c r="AO459" i="1"/>
  <c r="P459" i="1"/>
  <c r="N459" i="1"/>
  <c r="AT459" i="1" s="1"/>
  <c r="L459" i="1"/>
  <c r="BF459" i="1"/>
  <c r="J459" i="1"/>
  <c r="AD458" i="1"/>
  <c r="AI458" i="1"/>
  <c r="AN458" i="1" s="1"/>
  <c r="Z458" i="1"/>
  <c r="AS458" i="1" s="1"/>
  <c r="Y458" i="1"/>
  <c r="AR458" i="1" s="1"/>
  <c r="AM458" i="1"/>
  <c r="BG458" i="1"/>
  <c r="W458" i="1"/>
  <c r="AO458" i="1"/>
  <c r="P458" i="1"/>
  <c r="N458" i="1"/>
  <c r="AT458" i="1" s="1"/>
  <c r="L458" i="1"/>
  <c r="BF458" i="1"/>
  <c r="J458" i="1"/>
  <c r="T368" i="7"/>
  <c r="S368" i="7"/>
  <c r="R368" i="7"/>
  <c r="Q368" i="7"/>
  <c r="P368" i="7"/>
  <c r="O368" i="7"/>
  <c r="N368" i="7"/>
  <c r="M368" i="7"/>
  <c r="L368" i="7"/>
  <c r="K368" i="7"/>
  <c r="T367" i="7"/>
  <c r="S367" i="7"/>
  <c r="R367" i="7"/>
  <c r="Q367" i="7"/>
  <c r="P367" i="7"/>
  <c r="O367" i="7"/>
  <c r="N367" i="7"/>
  <c r="M367" i="7"/>
  <c r="L367" i="7"/>
  <c r="K367" i="7"/>
  <c r="T366" i="7"/>
  <c r="S366" i="7"/>
  <c r="R366" i="7"/>
  <c r="Q366" i="7"/>
  <c r="P366" i="7"/>
  <c r="O366" i="7"/>
  <c r="N366" i="7"/>
  <c r="M366" i="7"/>
  <c r="L366" i="7"/>
  <c r="K366" i="7"/>
  <c r="T365" i="7"/>
  <c r="S365" i="7"/>
  <c r="R365" i="7"/>
  <c r="Q365" i="7"/>
  <c r="P365" i="7"/>
  <c r="O365" i="7"/>
  <c r="N365" i="7"/>
  <c r="M365" i="7"/>
  <c r="L365" i="7"/>
  <c r="K365" i="7"/>
  <c r="T364" i="7"/>
  <c r="S364" i="7"/>
  <c r="R364" i="7"/>
  <c r="Q364" i="7"/>
  <c r="P364" i="7"/>
  <c r="O364" i="7"/>
  <c r="N364" i="7"/>
  <c r="M364" i="7"/>
  <c r="L364" i="7"/>
  <c r="K364" i="7"/>
  <c r="T363" i="7"/>
  <c r="S363" i="7"/>
  <c r="R363" i="7"/>
  <c r="Q363" i="7"/>
  <c r="P363" i="7"/>
  <c r="O363" i="7"/>
  <c r="N363" i="7"/>
  <c r="M363" i="7"/>
  <c r="L363" i="7"/>
  <c r="K363" i="7"/>
  <c r="T362" i="7"/>
  <c r="S362" i="7"/>
  <c r="R362" i="7"/>
  <c r="Q362" i="7"/>
  <c r="P362" i="7"/>
  <c r="O362" i="7"/>
  <c r="N362" i="7"/>
  <c r="M362" i="7"/>
  <c r="L362" i="7"/>
  <c r="K362" i="7"/>
  <c r="AD457" i="1"/>
  <c r="AI457" i="1"/>
  <c r="AL457" i="1" s="1"/>
  <c r="Z457" i="1"/>
  <c r="AS457" i="1" s="1"/>
  <c r="Y457" i="1"/>
  <c r="AR457" i="1" s="1"/>
  <c r="AM457" i="1"/>
  <c r="BG457" i="1"/>
  <c r="W457" i="1"/>
  <c r="AO457" i="1"/>
  <c r="P457" i="1"/>
  <c r="N457" i="1"/>
  <c r="AT457" i="1" s="1"/>
  <c r="L457" i="1"/>
  <c r="BF457" i="1"/>
  <c r="J457" i="1"/>
  <c r="AD456" i="1"/>
  <c r="AI456" i="1"/>
  <c r="AN456" i="1" s="1"/>
  <c r="Z456" i="1"/>
  <c r="AS456" i="1" s="1"/>
  <c r="Y456" i="1"/>
  <c r="AR456" i="1" s="1"/>
  <c r="AM456" i="1"/>
  <c r="BG456" i="1"/>
  <c r="W456" i="1"/>
  <c r="AO456" i="1"/>
  <c r="P456" i="1"/>
  <c r="N456" i="1"/>
  <c r="AT456" i="1" s="1"/>
  <c r="L456" i="1"/>
  <c r="BF456" i="1"/>
  <c r="J456" i="1"/>
  <c r="AD455" i="1"/>
  <c r="AI455" i="1"/>
  <c r="AL455" i="1" s="1"/>
  <c r="Z455" i="1"/>
  <c r="AS455" i="1" s="1"/>
  <c r="Y455" i="1"/>
  <c r="AR455" i="1" s="1"/>
  <c r="AM455" i="1"/>
  <c r="BG455" i="1"/>
  <c r="W455" i="1"/>
  <c r="AO455" i="1"/>
  <c r="P455" i="1"/>
  <c r="N455" i="1"/>
  <c r="AT455" i="1" s="1"/>
  <c r="L455" i="1"/>
  <c r="BF455" i="1"/>
  <c r="J455" i="1"/>
  <c r="AD454" i="1"/>
  <c r="AI454" i="1"/>
  <c r="AN454" i="1" s="1"/>
  <c r="Z454" i="1"/>
  <c r="AS454" i="1" s="1"/>
  <c r="Y454" i="1"/>
  <c r="AR454" i="1" s="1"/>
  <c r="AM454" i="1"/>
  <c r="BG454" i="1"/>
  <c r="W454" i="1"/>
  <c r="AO454" i="1"/>
  <c r="P454" i="1"/>
  <c r="N454" i="1"/>
  <c r="AT454" i="1" s="1"/>
  <c r="L454" i="1"/>
  <c r="BF454" i="1"/>
  <c r="J454" i="1"/>
  <c r="AD453" i="1"/>
  <c r="AI453" i="1"/>
  <c r="AN453" i="1" s="1"/>
  <c r="Z453" i="1"/>
  <c r="AS453" i="1" s="1"/>
  <c r="Y453" i="1"/>
  <c r="AR453" i="1" s="1"/>
  <c r="AM453" i="1"/>
  <c r="BG453" i="1"/>
  <c r="W453" i="1"/>
  <c r="AO453" i="1"/>
  <c r="P453" i="1"/>
  <c r="N453" i="1"/>
  <c r="AT453" i="1" s="1"/>
  <c r="L453" i="1"/>
  <c r="BF453" i="1"/>
  <c r="J453" i="1"/>
  <c r="AD452" i="1"/>
  <c r="AI452" i="1"/>
  <c r="AL452" i="1" s="1"/>
  <c r="Z452" i="1"/>
  <c r="AS452" i="1" s="1"/>
  <c r="Y452" i="1"/>
  <c r="AR452" i="1" s="1"/>
  <c r="AM452" i="1"/>
  <c r="BG452" i="1"/>
  <c r="W452" i="1"/>
  <c r="AO452" i="1"/>
  <c r="P452" i="1"/>
  <c r="N452" i="1"/>
  <c r="AT452" i="1" s="1"/>
  <c r="L452" i="1"/>
  <c r="BF452" i="1"/>
  <c r="J452" i="1"/>
  <c r="AD451" i="1"/>
  <c r="AI451" i="1"/>
  <c r="AL451" i="1" s="1"/>
  <c r="Z451" i="1"/>
  <c r="AS451" i="1" s="1"/>
  <c r="Y451" i="1"/>
  <c r="AR451" i="1" s="1"/>
  <c r="AM451" i="1"/>
  <c r="BG451" i="1"/>
  <c r="W451" i="1"/>
  <c r="AO451" i="1"/>
  <c r="P451" i="1"/>
  <c r="N451" i="1"/>
  <c r="AT451" i="1" s="1"/>
  <c r="L451" i="1"/>
  <c r="BF451" i="1"/>
  <c r="J451" i="1"/>
  <c r="T361" i="7"/>
  <c r="S361" i="7"/>
  <c r="R361" i="7"/>
  <c r="Q361" i="7"/>
  <c r="P361" i="7"/>
  <c r="O361" i="7"/>
  <c r="N361" i="7"/>
  <c r="M361" i="7"/>
  <c r="L361" i="7"/>
  <c r="K361" i="7"/>
  <c r="T360" i="7"/>
  <c r="S360" i="7"/>
  <c r="R360" i="7"/>
  <c r="Q360" i="7"/>
  <c r="P360" i="7"/>
  <c r="O360" i="7"/>
  <c r="N360" i="7"/>
  <c r="M360" i="7"/>
  <c r="L360" i="7"/>
  <c r="K360" i="7"/>
  <c r="T359" i="7"/>
  <c r="S359" i="7"/>
  <c r="R359" i="7"/>
  <c r="Q359" i="7"/>
  <c r="P359" i="7"/>
  <c r="O359" i="7"/>
  <c r="N359" i="7"/>
  <c r="M359" i="7"/>
  <c r="L359" i="7"/>
  <c r="K359" i="7"/>
  <c r="T358" i="7"/>
  <c r="S358" i="7"/>
  <c r="R358" i="7"/>
  <c r="Q358" i="7"/>
  <c r="P358" i="7"/>
  <c r="O358" i="7"/>
  <c r="N358" i="7"/>
  <c r="M358" i="7"/>
  <c r="L358" i="7"/>
  <c r="K358" i="7"/>
  <c r="T357" i="7"/>
  <c r="S357" i="7"/>
  <c r="R357" i="7"/>
  <c r="Q357" i="7"/>
  <c r="P357" i="7"/>
  <c r="O357" i="7"/>
  <c r="N357" i="7"/>
  <c r="M357" i="7"/>
  <c r="L357" i="7"/>
  <c r="K357" i="7"/>
  <c r="T356" i="7"/>
  <c r="S356" i="7"/>
  <c r="R356" i="7"/>
  <c r="Q356" i="7"/>
  <c r="P356" i="7"/>
  <c r="O356" i="7"/>
  <c r="N356" i="7"/>
  <c r="M356" i="7"/>
  <c r="L356" i="7"/>
  <c r="K356" i="7"/>
  <c r="T355" i="7"/>
  <c r="S355" i="7"/>
  <c r="R355" i="7"/>
  <c r="Q355" i="7"/>
  <c r="P355" i="7"/>
  <c r="O355" i="7"/>
  <c r="N355" i="7"/>
  <c r="M355" i="7"/>
  <c r="L355" i="7"/>
  <c r="K355" i="7"/>
  <c r="AD450" i="1"/>
  <c r="AI450" i="1"/>
  <c r="AL450" i="1" s="1"/>
  <c r="Z450" i="1"/>
  <c r="AS450" i="1" s="1"/>
  <c r="Y450" i="1"/>
  <c r="AR450" i="1" s="1"/>
  <c r="AM450" i="1"/>
  <c r="BG450" i="1"/>
  <c r="W450" i="1"/>
  <c r="AO450" i="1"/>
  <c r="P450" i="1"/>
  <c r="N450" i="1"/>
  <c r="AT450" i="1" s="1"/>
  <c r="L450" i="1"/>
  <c r="BF450" i="1"/>
  <c r="J450" i="1"/>
  <c r="AD449" i="1"/>
  <c r="AI449" i="1"/>
  <c r="AP449" i="1" s="1"/>
  <c r="Z449" i="1"/>
  <c r="AS449" i="1" s="1"/>
  <c r="Y449" i="1"/>
  <c r="AR449" i="1" s="1"/>
  <c r="AM449" i="1"/>
  <c r="BG449" i="1"/>
  <c r="W449" i="1"/>
  <c r="AO449" i="1"/>
  <c r="P449" i="1"/>
  <c r="N449" i="1"/>
  <c r="AT449" i="1" s="1"/>
  <c r="L449" i="1"/>
  <c r="BF449" i="1"/>
  <c r="J449" i="1"/>
  <c r="AD448" i="1"/>
  <c r="AI448" i="1"/>
  <c r="AL448" i="1" s="1"/>
  <c r="Z448" i="1"/>
  <c r="AS448" i="1" s="1"/>
  <c r="Y448" i="1"/>
  <c r="AR448" i="1" s="1"/>
  <c r="AM448" i="1"/>
  <c r="BG448" i="1"/>
  <c r="W448" i="1"/>
  <c r="AO448" i="1"/>
  <c r="P448" i="1"/>
  <c r="N448" i="1"/>
  <c r="AT448" i="1" s="1"/>
  <c r="L448" i="1"/>
  <c r="BF448" i="1"/>
  <c r="J448" i="1"/>
  <c r="AD447" i="1"/>
  <c r="AI447" i="1"/>
  <c r="AL447" i="1" s="1"/>
  <c r="Z447" i="1"/>
  <c r="AS447" i="1" s="1"/>
  <c r="Y447" i="1"/>
  <c r="AR447" i="1" s="1"/>
  <c r="AM447" i="1"/>
  <c r="BG447" i="1"/>
  <c r="W447" i="1"/>
  <c r="AO447" i="1"/>
  <c r="P447" i="1"/>
  <c r="N447" i="1"/>
  <c r="AT447" i="1" s="1"/>
  <c r="L447" i="1"/>
  <c r="BF447" i="1"/>
  <c r="J447" i="1"/>
  <c r="AD446" i="1"/>
  <c r="AI446" i="1"/>
  <c r="AL446" i="1" s="1"/>
  <c r="Z446" i="1"/>
  <c r="AS446" i="1" s="1"/>
  <c r="Y446" i="1"/>
  <c r="AR446" i="1" s="1"/>
  <c r="AM446" i="1"/>
  <c r="BG446" i="1"/>
  <c r="W446" i="1"/>
  <c r="AO446" i="1"/>
  <c r="P446" i="1"/>
  <c r="N446" i="1"/>
  <c r="AT446" i="1" s="1"/>
  <c r="L446" i="1"/>
  <c r="BF446" i="1"/>
  <c r="J446" i="1"/>
  <c r="AD445" i="1"/>
  <c r="AI445" i="1"/>
  <c r="AL445" i="1" s="1"/>
  <c r="Z445" i="1"/>
  <c r="AS445" i="1" s="1"/>
  <c r="Y445" i="1"/>
  <c r="AR445" i="1" s="1"/>
  <c r="AM445" i="1"/>
  <c r="BG445" i="1"/>
  <c r="W445" i="1"/>
  <c r="AO445" i="1"/>
  <c r="P445" i="1"/>
  <c r="N445" i="1"/>
  <c r="AT445" i="1" s="1"/>
  <c r="L445" i="1"/>
  <c r="BF445" i="1"/>
  <c r="J445" i="1"/>
  <c r="AD444" i="1"/>
  <c r="AI444" i="1"/>
  <c r="AL444" i="1" s="1"/>
  <c r="Z444" i="1"/>
  <c r="AS444" i="1" s="1"/>
  <c r="Y444" i="1"/>
  <c r="AR444" i="1" s="1"/>
  <c r="AM444" i="1"/>
  <c r="BG444" i="1"/>
  <c r="W444" i="1"/>
  <c r="AO444" i="1"/>
  <c r="P444" i="1"/>
  <c r="N444" i="1"/>
  <c r="AT444" i="1" s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AD443" i="1"/>
  <c r="AI443" i="1"/>
  <c r="AL443" i="1" s="1"/>
  <c r="Z443" i="1"/>
  <c r="AS443" i="1" s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AS442" i="1" s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AS441" i="1" s="1"/>
  <c r="Y441" i="1"/>
  <c r="AR441" i="1" s="1"/>
  <c r="AM441" i="1"/>
  <c r="BG441" i="1"/>
  <c r="W441" i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AS439" i="1" s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AS438" i="1" s="1"/>
  <c r="Y438" i="1"/>
  <c r="AR438" i="1" s="1"/>
  <c r="AM438" i="1"/>
  <c r="BG438" i="1"/>
  <c r="W438" i="1"/>
  <c r="AO438" i="1"/>
  <c r="P438" i="1"/>
  <c r="N438" i="1"/>
  <c r="AT438" i="1" s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AT437" i="1" s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AD436" i="1"/>
  <c r="AI436" i="1"/>
  <c r="AL436" i="1" s="1"/>
  <c r="Z436" i="1"/>
  <c r="AS436" i="1" s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D435" i="1"/>
  <c r="AI435" i="1"/>
  <c r="AL435" i="1" s="1"/>
  <c r="Z435" i="1"/>
  <c r="AS435" i="1" s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AS434" i="1" s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AS433" i="1" s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AS431" i="1" s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AS430" i="1" s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AS429" i="1" s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AS425" i="1" s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AS424" i="1" s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AS423" i="1" s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AS422" i="1" s="1"/>
  <c r="Y422" i="1"/>
  <c r="AR422" i="1" s="1"/>
  <c r="AM422" i="1"/>
  <c r="BG422" i="1"/>
  <c r="W422" i="1"/>
  <c r="AO422" i="1"/>
  <c r="P422" i="1"/>
  <c r="N422" i="1"/>
  <c r="AT422" i="1" s="1"/>
  <c r="L422" i="1"/>
  <c r="BF422" i="1"/>
  <c r="J422" i="1"/>
  <c r="AD421" i="1"/>
  <c r="AI421" i="1"/>
  <c r="AL421" i="1" s="1"/>
  <c r="Z421" i="1"/>
  <c r="AS421" i="1" s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AS416" i="1" s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AS415" i="1" s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AS414" i="1" s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AS413" i="1" s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AS411" i="1" s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AS410" i="1" s="1"/>
  <c r="Y410" i="1"/>
  <c r="AR410" i="1" s="1"/>
  <c r="AM410" i="1"/>
  <c r="BG410" i="1"/>
  <c r="W410" i="1"/>
  <c r="AO410" i="1"/>
  <c r="P410" i="1"/>
  <c r="N410" i="1"/>
  <c r="AT410" i="1" s="1"/>
  <c r="L410" i="1"/>
  <c r="BF410" i="1"/>
  <c r="J410" i="1"/>
  <c r="AD409" i="1"/>
  <c r="AI409" i="1"/>
  <c r="AP409" i="1" s="1"/>
  <c r="Z409" i="1"/>
  <c r="AS409" i="1" s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AS408" i="1" s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AS407" i="1" s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AS404" i="1" s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AS403" i="1" s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AS402" i="1" s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AS401" i="1" s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AS400" i="1" s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AS398" i="1" s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AS397" i="1" s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AS396" i="1" s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AD437" i="7" l="1"/>
  <c r="AN437" i="7" s="1"/>
  <c r="AD440" i="7"/>
  <c r="AN440" i="7" s="1"/>
  <c r="W432" i="7"/>
  <c r="AG432" i="7" s="1"/>
  <c r="AC433" i="7"/>
  <c r="AM433" i="7" s="1"/>
  <c r="AA434" i="7"/>
  <c r="AK434" i="7" s="1"/>
  <c r="O526" i="1"/>
  <c r="V439" i="7"/>
  <c r="AF439" i="7" s="1"/>
  <c r="AD439" i="7"/>
  <c r="AN439" i="7" s="1"/>
  <c r="AB440" i="7"/>
  <c r="AL440" i="7" s="1"/>
  <c r="AN525" i="1"/>
  <c r="AC438" i="7"/>
  <c r="AM438" i="7" s="1"/>
  <c r="AB439" i="7"/>
  <c r="AL439" i="7" s="1"/>
  <c r="W439" i="7"/>
  <c r="AG439" i="7" s="1"/>
  <c r="U427" i="7"/>
  <c r="AC440" i="7"/>
  <c r="AM440" i="7" s="1"/>
  <c r="O528" i="1"/>
  <c r="O529" i="1"/>
  <c r="AL525" i="1"/>
  <c r="Y439" i="7"/>
  <c r="AI439" i="7" s="1"/>
  <c r="AP524" i="1"/>
  <c r="AA438" i="7"/>
  <c r="AK438" i="7" s="1"/>
  <c r="O527" i="1"/>
  <c r="W437" i="7"/>
  <c r="AG437" i="7" s="1"/>
  <c r="AB438" i="7"/>
  <c r="AL438" i="7" s="1"/>
  <c r="Z439" i="7"/>
  <c r="AJ439" i="7" s="1"/>
  <c r="U436" i="7"/>
  <c r="Z437" i="7"/>
  <c r="AJ437" i="7" s="1"/>
  <c r="AA439" i="7"/>
  <c r="AK439" i="7" s="1"/>
  <c r="AP522" i="1"/>
  <c r="U437" i="7"/>
  <c r="AA432" i="7"/>
  <c r="AK432" i="7" s="1"/>
  <c r="AA437" i="7"/>
  <c r="AK437" i="7" s="1"/>
  <c r="Z440" i="7"/>
  <c r="AJ440" i="7" s="1"/>
  <c r="AP521" i="1"/>
  <c r="AL522" i="1"/>
  <c r="U433" i="7"/>
  <c r="W435" i="7"/>
  <c r="AG435" i="7" s="1"/>
  <c r="AC436" i="7"/>
  <c r="AM436" i="7" s="1"/>
  <c r="Z434" i="7"/>
  <c r="AJ434" i="7" s="1"/>
  <c r="Y425" i="7"/>
  <c r="AI425" i="7" s="1"/>
  <c r="W426" i="7"/>
  <c r="AG426" i="7" s="1"/>
  <c r="AC427" i="7"/>
  <c r="AM427" i="7" s="1"/>
  <c r="AA428" i="7"/>
  <c r="AK428" i="7" s="1"/>
  <c r="Z431" i="7"/>
  <c r="AJ431" i="7" s="1"/>
  <c r="AB434" i="7"/>
  <c r="AL434" i="7" s="1"/>
  <c r="Z435" i="7"/>
  <c r="AJ435" i="7" s="1"/>
  <c r="Z432" i="7"/>
  <c r="AJ432" i="7" s="1"/>
  <c r="X433" i="7"/>
  <c r="AH433" i="7" s="1"/>
  <c r="AB435" i="7"/>
  <c r="AL435" i="7" s="1"/>
  <c r="Z436" i="7"/>
  <c r="AJ436" i="7" s="1"/>
  <c r="W434" i="7"/>
  <c r="AG434" i="7" s="1"/>
  <c r="AA435" i="7"/>
  <c r="AK435" i="7" s="1"/>
  <c r="AB432" i="7"/>
  <c r="AL432" i="7" s="1"/>
  <c r="AB436" i="7"/>
  <c r="AL436" i="7" s="1"/>
  <c r="AA433" i="7"/>
  <c r="AK433" i="7" s="1"/>
  <c r="O525" i="1"/>
  <c r="AU525" i="1" s="1"/>
  <c r="AN524" i="1"/>
  <c r="O523" i="1"/>
  <c r="AU523" i="1" s="1"/>
  <c r="O524" i="1"/>
  <c r="AU524" i="1" s="1"/>
  <c r="AG523" i="1"/>
  <c r="AC426" i="7"/>
  <c r="AM426" i="7" s="1"/>
  <c r="AA427" i="7"/>
  <c r="AK427" i="7" s="1"/>
  <c r="W429" i="7"/>
  <c r="AG429" i="7" s="1"/>
  <c r="X431" i="7"/>
  <c r="AH431" i="7" s="1"/>
  <c r="AQ523" i="1"/>
  <c r="AG524" i="1"/>
  <c r="Y433" i="7"/>
  <c r="AI433" i="7" s="1"/>
  <c r="X434" i="7"/>
  <c r="AH434" i="7" s="1"/>
  <c r="Z428" i="7"/>
  <c r="AJ428" i="7" s="1"/>
  <c r="V430" i="7"/>
  <c r="AF430" i="7" s="1"/>
  <c r="AA521" i="1"/>
  <c r="AS521" i="1"/>
  <c r="AG522" i="1"/>
  <c r="AP523" i="1"/>
  <c r="X432" i="7"/>
  <c r="AH432" i="7" s="1"/>
  <c r="Z433" i="7"/>
  <c r="AJ433" i="7" s="1"/>
  <c r="Y434" i="7"/>
  <c r="AI434" i="7" s="1"/>
  <c r="O521" i="1"/>
  <c r="AU521" i="1" s="1"/>
  <c r="AA524" i="1"/>
  <c r="AS524" i="1"/>
  <c r="Y432" i="7"/>
  <c r="AI432" i="7" s="1"/>
  <c r="V436" i="7"/>
  <c r="AF436" i="7" s="1"/>
  <c r="AD436" i="7"/>
  <c r="AN436" i="7" s="1"/>
  <c r="Z425" i="7"/>
  <c r="AJ425" i="7" s="1"/>
  <c r="Z429" i="7"/>
  <c r="AJ429" i="7" s="1"/>
  <c r="U431" i="7"/>
  <c r="AN521" i="1"/>
  <c r="AA522" i="1"/>
  <c r="AS522" i="1"/>
  <c r="AQ524" i="1"/>
  <c r="AB433" i="7"/>
  <c r="AL433" i="7" s="1"/>
  <c r="U435" i="7"/>
  <c r="AC435" i="7"/>
  <c r="AM435" i="7" s="1"/>
  <c r="W436" i="7"/>
  <c r="AG436" i="7" s="1"/>
  <c r="Y430" i="7"/>
  <c r="AI430" i="7" s="1"/>
  <c r="AQ508" i="1"/>
  <c r="O522" i="1"/>
  <c r="AU522" i="1" s="1"/>
  <c r="S524" i="1"/>
  <c r="V435" i="7"/>
  <c r="AF435" i="7" s="1"/>
  <c r="AD435" i="7"/>
  <c r="AN435" i="7" s="1"/>
  <c r="X436" i="7"/>
  <c r="AH436" i="7" s="1"/>
  <c r="Z426" i="7"/>
  <c r="AJ426" i="7" s="1"/>
  <c r="U428" i="7"/>
  <c r="V433" i="7"/>
  <c r="AF433" i="7" s="1"/>
  <c r="AD433" i="7"/>
  <c r="AN433" i="7" s="1"/>
  <c r="U434" i="7"/>
  <c r="AC434" i="7"/>
  <c r="AM434" i="7" s="1"/>
  <c r="Y436" i="7"/>
  <c r="AI436" i="7" s="1"/>
  <c r="AA436" i="7"/>
  <c r="AK436" i="7" s="1"/>
  <c r="AA425" i="7"/>
  <c r="AK425" i="7" s="1"/>
  <c r="AA430" i="7"/>
  <c r="AK430" i="7" s="1"/>
  <c r="AD430" i="7"/>
  <c r="AN430" i="7" s="1"/>
  <c r="U425" i="7"/>
  <c r="AE438" i="7" s="1"/>
  <c r="AO438" i="7" s="1"/>
  <c r="AE521" i="1"/>
  <c r="AF521" i="1" s="1"/>
  <c r="R523" i="1"/>
  <c r="AT523" i="1"/>
  <c r="AA525" i="1"/>
  <c r="AS525" i="1"/>
  <c r="U432" i="7"/>
  <c r="AC432" i="7"/>
  <c r="AM432" i="7" s="1"/>
  <c r="V434" i="7"/>
  <c r="AF434" i="7" s="1"/>
  <c r="AD434" i="7"/>
  <c r="AN434" i="7" s="1"/>
  <c r="X435" i="7"/>
  <c r="AH435" i="7" s="1"/>
  <c r="Z427" i="7"/>
  <c r="AJ427" i="7" s="1"/>
  <c r="X427" i="7"/>
  <c r="AH427" i="7" s="1"/>
  <c r="V428" i="7"/>
  <c r="AF428" i="7" s="1"/>
  <c r="AD428" i="7"/>
  <c r="AN428" i="7" s="1"/>
  <c r="AB429" i="7"/>
  <c r="AL429" i="7" s="1"/>
  <c r="U419" i="7"/>
  <c r="AC431" i="7"/>
  <c r="AM431" i="7" s="1"/>
  <c r="U423" i="7"/>
  <c r="AA523" i="1"/>
  <c r="AS523" i="1"/>
  <c r="R525" i="1"/>
  <c r="V432" i="7"/>
  <c r="AF432" i="7" s="1"/>
  <c r="AD432" i="7"/>
  <c r="AN432" i="7" s="1"/>
  <c r="W433" i="7"/>
  <c r="AG433" i="7" s="1"/>
  <c r="Y435" i="7"/>
  <c r="AI435" i="7" s="1"/>
  <c r="AB425" i="7"/>
  <c r="AL425" i="7" s="1"/>
  <c r="V426" i="7"/>
  <c r="AF426" i="7" s="1"/>
  <c r="AD426" i="7"/>
  <c r="AN426" i="7" s="1"/>
  <c r="V427" i="7"/>
  <c r="AF427" i="7" s="1"/>
  <c r="AD427" i="7"/>
  <c r="AN427" i="7" s="1"/>
  <c r="AC428" i="7"/>
  <c r="AM428" i="7" s="1"/>
  <c r="Z430" i="7"/>
  <c r="AJ430" i="7" s="1"/>
  <c r="Y431" i="7"/>
  <c r="AI431" i="7" s="1"/>
  <c r="AC425" i="7"/>
  <c r="AM425" i="7" s="1"/>
  <c r="U426" i="7"/>
  <c r="W427" i="7"/>
  <c r="AG427" i="7" s="1"/>
  <c r="X429" i="7"/>
  <c r="AH429" i="7" s="1"/>
  <c r="V425" i="7"/>
  <c r="AF425" i="7" s="1"/>
  <c r="AD425" i="7"/>
  <c r="AN425" i="7" s="1"/>
  <c r="X426" i="7"/>
  <c r="AH426" i="7" s="1"/>
  <c r="W428" i="7"/>
  <c r="AG428" i="7" s="1"/>
  <c r="Y429" i="7"/>
  <c r="AI429" i="7" s="1"/>
  <c r="AA431" i="7"/>
  <c r="AK431" i="7" s="1"/>
  <c r="W425" i="7"/>
  <c r="AG425" i="7" s="1"/>
  <c r="Y426" i="7"/>
  <c r="AI426" i="7" s="1"/>
  <c r="Y427" i="7"/>
  <c r="AI427" i="7" s="1"/>
  <c r="X428" i="7"/>
  <c r="AH428" i="7" s="1"/>
  <c r="AB430" i="7"/>
  <c r="AL430" i="7" s="1"/>
  <c r="AB431" i="7"/>
  <c r="AL431" i="7" s="1"/>
  <c r="X425" i="7"/>
  <c r="AH425" i="7" s="1"/>
  <c r="Y428" i="7"/>
  <c r="AI428" i="7" s="1"/>
  <c r="AA429" i="7"/>
  <c r="AK429" i="7" s="1"/>
  <c r="AC430" i="7"/>
  <c r="AM430" i="7" s="1"/>
  <c r="AA426" i="7"/>
  <c r="AK426" i="7" s="1"/>
  <c r="V431" i="7"/>
  <c r="AF431" i="7" s="1"/>
  <c r="AD431" i="7"/>
  <c r="AN431" i="7" s="1"/>
  <c r="AB426" i="7"/>
  <c r="AL426" i="7" s="1"/>
  <c r="AB427" i="7"/>
  <c r="AL427" i="7" s="1"/>
  <c r="U429" i="7"/>
  <c r="AC429" i="7"/>
  <c r="AM429" i="7" s="1"/>
  <c r="W430" i="7"/>
  <c r="AG430" i="7" s="1"/>
  <c r="W431" i="7"/>
  <c r="AG431" i="7" s="1"/>
  <c r="AB428" i="7"/>
  <c r="AL428" i="7" s="1"/>
  <c r="V429" i="7"/>
  <c r="AF429" i="7" s="1"/>
  <c r="AD429" i="7"/>
  <c r="AN429" i="7" s="1"/>
  <c r="X430" i="7"/>
  <c r="AH430" i="7" s="1"/>
  <c r="AE525" i="1"/>
  <c r="AF525" i="1" s="1"/>
  <c r="AE524" i="1"/>
  <c r="AF524" i="1" s="1"/>
  <c r="R524" i="1"/>
  <c r="AE523" i="1"/>
  <c r="AF523" i="1" s="1"/>
  <c r="AE522" i="1"/>
  <c r="AF522" i="1" s="1"/>
  <c r="R522" i="1"/>
  <c r="AQ521" i="1"/>
  <c r="R521" i="1"/>
  <c r="AQ519" i="1"/>
  <c r="AL520" i="1"/>
  <c r="AE520" i="1"/>
  <c r="AF520" i="1" s="1"/>
  <c r="AG519" i="1"/>
  <c r="AQ520" i="1"/>
  <c r="AQ509" i="1"/>
  <c r="AA511" i="1"/>
  <c r="AL516" i="1"/>
  <c r="AQ512" i="1"/>
  <c r="AG511" i="1"/>
  <c r="O514" i="1"/>
  <c r="AU514" i="1" s="1"/>
  <c r="O520" i="1"/>
  <c r="AU520" i="1" s="1"/>
  <c r="AP519" i="1"/>
  <c r="AP520" i="1"/>
  <c r="AG513" i="1"/>
  <c r="AN519" i="1"/>
  <c r="O519" i="1"/>
  <c r="AU519" i="1" s="1"/>
  <c r="AP508" i="1"/>
  <c r="AP514" i="1"/>
  <c r="AG515" i="1"/>
  <c r="AA518" i="1"/>
  <c r="AN508" i="1"/>
  <c r="AN514" i="1"/>
  <c r="O518" i="1"/>
  <c r="AU518" i="1" s="1"/>
  <c r="AQ518" i="1"/>
  <c r="AG518" i="1"/>
  <c r="AA520" i="1"/>
  <c r="AG520" i="1"/>
  <c r="AP516" i="1"/>
  <c r="AA519" i="1"/>
  <c r="U420" i="7"/>
  <c r="AC418" i="7"/>
  <c r="AM418" i="7" s="1"/>
  <c r="Y421" i="7"/>
  <c r="AI421" i="7" s="1"/>
  <c r="U418" i="7"/>
  <c r="AC420" i="7"/>
  <c r="AM420" i="7" s="1"/>
  <c r="R520" i="1"/>
  <c r="AE519" i="1"/>
  <c r="AF519" i="1" s="1"/>
  <c r="R519" i="1"/>
  <c r="AE518" i="1"/>
  <c r="AF518" i="1" s="1"/>
  <c r="AP518" i="1"/>
  <c r="AN518" i="1"/>
  <c r="R518" i="1"/>
  <c r="O511" i="1"/>
  <c r="AU511" i="1" s="1"/>
  <c r="V423" i="7"/>
  <c r="AF423" i="7" s="1"/>
  <c r="AN505" i="1"/>
  <c r="AC424" i="7"/>
  <c r="AM424" i="7" s="1"/>
  <c r="O516" i="1"/>
  <c r="AU516" i="1" s="1"/>
  <c r="AA422" i="7"/>
  <c r="AK422" i="7" s="1"/>
  <c r="U424" i="7"/>
  <c r="AA506" i="1"/>
  <c r="W422" i="7"/>
  <c r="AG422" i="7" s="1"/>
  <c r="AC423" i="7"/>
  <c r="AM423" i="7" s="1"/>
  <c r="Z422" i="7"/>
  <c r="AJ422" i="7" s="1"/>
  <c r="AA418" i="7"/>
  <c r="AK418" i="7" s="1"/>
  <c r="AD423" i="7"/>
  <c r="AN423" i="7" s="1"/>
  <c r="AP504" i="1"/>
  <c r="O515" i="1"/>
  <c r="AU515" i="1" s="1"/>
  <c r="Z418" i="7"/>
  <c r="AJ418" i="7" s="1"/>
  <c r="AA517" i="1"/>
  <c r="Z419" i="7"/>
  <c r="AJ419" i="7" s="1"/>
  <c r="V421" i="7"/>
  <c r="AF421" i="7" s="1"/>
  <c r="AD421" i="7"/>
  <c r="AN421" i="7" s="1"/>
  <c r="Z423" i="7"/>
  <c r="AJ423" i="7" s="1"/>
  <c r="AA424" i="7"/>
  <c r="AK424" i="7" s="1"/>
  <c r="O513" i="1"/>
  <c r="AU513" i="1" s="1"/>
  <c r="AQ510" i="1"/>
  <c r="W420" i="7"/>
  <c r="AG420" i="7" s="1"/>
  <c r="AG517" i="1"/>
  <c r="AQ504" i="1"/>
  <c r="Z424" i="7"/>
  <c r="AJ424" i="7" s="1"/>
  <c r="O517" i="1"/>
  <c r="AU517" i="1" s="1"/>
  <c r="AQ496" i="1"/>
  <c r="AA419" i="7"/>
  <c r="AK419" i="7" s="1"/>
  <c r="AC422" i="7"/>
  <c r="AM422" i="7" s="1"/>
  <c r="AA423" i="7"/>
  <c r="AK423" i="7" s="1"/>
  <c r="AG506" i="1"/>
  <c r="AG509" i="1"/>
  <c r="U421" i="7"/>
  <c r="AA497" i="1"/>
  <c r="AA502" i="1"/>
  <c r="AA505" i="1"/>
  <c r="AB418" i="7"/>
  <c r="AL418" i="7" s="1"/>
  <c r="AC419" i="7"/>
  <c r="AM419" i="7" s="1"/>
  <c r="Y420" i="7"/>
  <c r="AI420" i="7" s="1"/>
  <c r="AA420" i="7"/>
  <c r="AK420" i="7" s="1"/>
  <c r="AB422" i="7"/>
  <c r="AL422" i="7" s="1"/>
  <c r="Y424" i="7"/>
  <c r="AI424" i="7" s="1"/>
  <c r="AA516" i="1"/>
  <c r="U410" i="7"/>
  <c r="AQ500" i="1"/>
  <c r="U415" i="7"/>
  <c r="V419" i="7"/>
  <c r="AF419" i="7" s="1"/>
  <c r="AD419" i="7"/>
  <c r="AN419" i="7" s="1"/>
  <c r="AA421" i="7"/>
  <c r="AK421" i="7" s="1"/>
  <c r="S514" i="1"/>
  <c r="AQ495" i="1"/>
  <c r="AQ513" i="1"/>
  <c r="V418" i="7"/>
  <c r="AF418" i="7" s="1"/>
  <c r="AD418" i="7"/>
  <c r="AN418" i="7" s="1"/>
  <c r="W419" i="7"/>
  <c r="AG419" i="7" s="1"/>
  <c r="AB421" i="7"/>
  <c r="AL421" i="7" s="1"/>
  <c r="V422" i="7"/>
  <c r="AF422" i="7" s="1"/>
  <c r="AD422" i="7"/>
  <c r="AN422" i="7" s="1"/>
  <c r="AB423" i="7"/>
  <c r="AL423" i="7" s="1"/>
  <c r="X421" i="7"/>
  <c r="AH421" i="7" s="1"/>
  <c r="X423" i="7"/>
  <c r="AH423" i="7" s="1"/>
  <c r="Z415" i="7"/>
  <c r="AJ415" i="7" s="1"/>
  <c r="W411" i="7"/>
  <c r="AG411" i="7" s="1"/>
  <c r="U422" i="7"/>
  <c r="AG499" i="1"/>
  <c r="X418" i="7"/>
  <c r="AH418" i="7" s="1"/>
  <c r="Y419" i="7"/>
  <c r="AI419" i="7" s="1"/>
  <c r="X422" i="7"/>
  <c r="AH422" i="7" s="1"/>
  <c r="AA515" i="1"/>
  <c r="AQ516" i="1"/>
  <c r="W424" i="7"/>
  <c r="AG424" i="7" s="1"/>
  <c r="AB419" i="7"/>
  <c r="AL419" i="7" s="1"/>
  <c r="X420" i="7"/>
  <c r="AH420" i="7" s="1"/>
  <c r="Z420" i="7"/>
  <c r="AJ420" i="7" s="1"/>
  <c r="Z421" i="7"/>
  <c r="AJ421" i="7" s="1"/>
  <c r="Y423" i="7"/>
  <c r="AI423" i="7" s="1"/>
  <c r="X424" i="7"/>
  <c r="AH424" i="7" s="1"/>
  <c r="AA514" i="1"/>
  <c r="W418" i="7"/>
  <c r="AG418" i="7" s="1"/>
  <c r="X419" i="7"/>
  <c r="AH419" i="7" s="1"/>
  <c r="AB420" i="7"/>
  <c r="AL420" i="7" s="1"/>
  <c r="AC421" i="7"/>
  <c r="AM421" i="7" s="1"/>
  <c r="AB424" i="7"/>
  <c r="AL424" i="7" s="1"/>
  <c r="AG514" i="1"/>
  <c r="AC410" i="7"/>
  <c r="AM410" i="7" s="1"/>
  <c r="AA411" i="7"/>
  <c r="AK411" i="7" s="1"/>
  <c r="AA503" i="1"/>
  <c r="U413" i="7"/>
  <c r="U417" i="7"/>
  <c r="AA509" i="1"/>
  <c r="AP510" i="1"/>
  <c r="Y418" i="7"/>
  <c r="AI418" i="7" s="1"/>
  <c r="V420" i="7"/>
  <c r="AF420" i="7" s="1"/>
  <c r="AD420" i="7"/>
  <c r="AN420" i="7" s="1"/>
  <c r="W421" i="7"/>
  <c r="AG421" i="7" s="1"/>
  <c r="Y422" i="7"/>
  <c r="AI422" i="7" s="1"/>
  <c r="W423" i="7"/>
  <c r="AG423" i="7" s="1"/>
  <c r="V424" i="7"/>
  <c r="AF424" i="7" s="1"/>
  <c r="AD424" i="7"/>
  <c r="AN424" i="7" s="1"/>
  <c r="AN515" i="1"/>
  <c r="AG516" i="1"/>
  <c r="AE517" i="1"/>
  <c r="AF517" i="1" s="1"/>
  <c r="AQ517" i="1"/>
  <c r="AP517" i="1"/>
  <c r="AN517" i="1"/>
  <c r="R517" i="1"/>
  <c r="AE516" i="1"/>
  <c r="AF516" i="1" s="1"/>
  <c r="R516" i="1"/>
  <c r="AE515" i="1"/>
  <c r="AF515" i="1" s="1"/>
  <c r="AQ515" i="1"/>
  <c r="AP515" i="1"/>
  <c r="R515" i="1"/>
  <c r="AE514" i="1"/>
  <c r="AF514" i="1" s="1"/>
  <c r="AQ514" i="1"/>
  <c r="R514" i="1"/>
  <c r="O507" i="1"/>
  <c r="AQ503" i="1"/>
  <c r="AG503" i="1"/>
  <c r="AL506" i="1"/>
  <c r="O510" i="1"/>
  <c r="AU510" i="1" s="1"/>
  <c r="O509" i="1"/>
  <c r="AU509" i="1" s="1"/>
  <c r="AA513" i="1"/>
  <c r="O501" i="1"/>
  <c r="AU501" i="1" s="1"/>
  <c r="AQ506" i="1"/>
  <c r="O503" i="1"/>
  <c r="AU503" i="1" s="1"/>
  <c r="O508" i="1"/>
  <c r="AU508" i="1" s="1"/>
  <c r="AP503" i="1"/>
  <c r="O512" i="1"/>
  <c r="AU512" i="1" s="1"/>
  <c r="AQ492" i="1"/>
  <c r="AQ486" i="1"/>
  <c r="AQ501" i="1"/>
  <c r="AN503" i="1"/>
  <c r="AG508" i="1"/>
  <c r="O504" i="1"/>
  <c r="AU504" i="1" s="1"/>
  <c r="O506" i="1"/>
  <c r="AU506" i="1" s="1"/>
  <c r="AA508" i="1"/>
  <c r="AE508" i="1"/>
  <c r="AF508" i="1" s="1"/>
  <c r="AA510" i="1"/>
  <c r="AG512" i="1"/>
  <c r="AG507" i="1"/>
  <c r="AQ493" i="1"/>
  <c r="AA498" i="1"/>
  <c r="AA507" i="1"/>
  <c r="AA512" i="1"/>
  <c r="S511" i="1"/>
  <c r="AE495" i="1"/>
  <c r="AF495" i="1" s="1"/>
  <c r="O502" i="1"/>
  <c r="AU502" i="1" s="1"/>
  <c r="AP501" i="1"/>
  <c r="AN504" i="1"/>
  <c r="AL505" i="1"/>
  <c r="AQ507" i="1"/>
  <c r="AP509" i="1"/>
  <c r="AN510" i="1"/>
  <c r="AP513" i="1"/>
  <c r="AN500" i="1"/>
  <c r="AL501" i="1"/>
  <c r="R507" i="1"/>
  <c r="AP507" i="1"/>
  <c r="AN509" i="1"/>
  <c r="AP512" i="1"/>
  <c r="AN513" i="1"/>
  <c r="AG486" i="1"/>
  <c r="AE494" i="1"/>
  <c r="AF494" i="1" s="1"/>
  <c r="O500" i="1"/>
  <c r="AU500" i="1" s="1"/>
  <c r="O505" i="1"/>
  <c r="AU505" i="1" s="1"/>
  <c r="AQ505" i="1"/>
  <c r="AG505" i="1"/>
  <c r="AN507" i="1"/>
  <c r="AN512" i="1"/>
  <c r="AG500" i="1"/>
  <c r="AG510" i="1"/>
  <c r="W413" i="7"/>
  <c r="AG413" i="7" s="1"/>
  <c r="U401" i="7"/>
  <c r="AA413" i="7"/>
  <c r="AK413" i="7" s="1"/>
  <c r="W416" i="7"/>
  <c r="AG416" i="7" s="1"/>
  <c r="U406" i="7"/>
  <c r="Z411" i="7"/>
  <c r="AJ411" i="7" s="1"/>
  <c r="Z414" i="7"/>
  <c r="AJ414" i="7" s="1"/>
  <c r="Z417" i="7"/>
  <c r="AJ417" i="7" s="1"/>
  <c r="U412" i="7"/>
  <c r="AA416" i="7"/>
  <c r="AK416" i="7" s="1"/>
  <c r="AA417" i="7"/>
  <c r="AK417" i="7" s="1"/>
  <c r="Z413" i="7"/>
  <c r="AJ413" i="7" s="1"/>
  <c r="AC413" i="7"/>
  <c r="AM413" i="7" s="1"/>
  <c r="X415" i="7"/>
  <c r="AH415" i="7" s="1"/>
  <c r="U384" i="7"/>
  <c r="U388" i="7"/>
  <c r="W412" i="7"/>
  <c r="AG412" i="7" s="1"/>
  <c r="Y415" i="7"/>
  <c r="AI415" i="7" s="1"/>
  <c r="V417" i="7"/>
  <c r="AF417" i="7" s="1"/>
  <c r="AA397" i="7"/>
  <c r="AK397" i="7" s="1"/>
  <c r="Y399" i="7"/>
  <c r="AI399" i="7" s="1"/>
  <c r="AA402" i="7"/>
  <c r="AK402" i="7" s="1"/>
  <c r="AB402" i="7"/>
  <c r="AL402" i="7" s="1"/>
  <c r="Z404" i="7"/>
  <c r="AJ404" i="7" s="1"/>
  <c r="V407" i="7"/>
  <c r="AF407" i="7" s="1"/>
  <c r="AD407" i="7"/>
  <c r="AN407" i="7" s="1"/>
  <c r="Z408" i="7"/>
  <c r="AJ408" i="7" s="1"/>
  <c r="AB411" i="7"/>
  <c r="AL411" i="7" s="1"/>
  <c r="U414" i="7"/>
  <c r="AC414" i="7"/>
  <c r="AM414" i="7" s="1"/>
  <c r="X416" i="7"/>
  <c r="AH416" i="7" s="1"/>
  <c r="Z416" i="7"/>
  <c r="AJ416" i="7" s="1"/>
  <c r="U411" i="7"/>
  <c r="AC411" i="7"/>
  <c r="AM411" i="7" s="1"/>
  <c r="X412" i="7"/>
  <c r="AH412" i="7" s="1"/>
  <c r="Z412" i="7"/>
  <c r="AJ412" i="7" s="1"/>
  <c r="V414" i="7"/>
  <c r="AF414" i="7" s="1"/>
  <c r="AD414" i="7"/>
  <c r="AN414" i="7" s="1"/>
  <c r="Y416" i="7"/>
  <c r="AI416" i="7" s="1"/>
  <c r="AB417" i="7"/>
  <c r="AL417" i="7" s="1"/>
  <c r="U397" i="7"/>
  <c r="V411" i="7"/>
  <c r="AF411" i="7" s="1"/>
  <c r="AD411" i="7"/>
  <c r="AN411" i="7" s="1"/>
  <c r="Y412" i="7"/>
  <c r="AI412" i="7" s="1"/>
  <c r="AA412" i="7"/>
  <c r="AK412" i="7" s="1"/>
  <c r="AB413" i="7"/>
  <c r="AL413" i="7" s="1"/>
  <c r="W414" i="7"/>
  <c r="AG414" i="7" s="1"/>
  <c r="AA415" i="7"/>
  <c r="AK415" i="7" s="1"/>
  <c r="AC417" i="7"/>
  <c r="AM417" i="7" s="1"/>
  <c r="X411" i="7"/>
  <c r="AH411" i="7" s="1"/>
  <c r="V413" i="7"/>
  <c r="AF413" i="7" s="1"/>
  <c r="AD413" i="7"/>
  <c r="AN413" i="7" s="1"/>
  <c r="Y414" i="7"/>
  <c r="AI414" i="7" s="1"/>
  <c r="AA414" i="7"/>
  <c r="AK414" i="7" s="1"/>
  <c r="AB415" i="7"/>
  <c r="AL415" i="7" s="1"/>
  <c r="AB416" i="7"/>
  <c r="AL416" i="7" s="1"/>
  <c r="W417" i="7"/>
  <c r="AG417" i="7" s="1"/>
  <c r="X409" i="7"/>
  <c r="AH409" i="7" s="1"/>
  <c r="V410" i="7"/>
  <c r="AF410" i="7" s="1"/>
  <c r="AD410" i="7"/>
  <c r="AN410" i="7" s="1"/>
  <c r="Y411" i="7"/>
  <c r="AI411" i="7" s="1"/>
  <c r="AB412" i="7"/>
  <c r="AL412" i="7" s="1"/>
  <c r="AC415" i="7"/>
  <c r="AM415" i="7" s="1"/>
  <c r="U416" i="7"/>
  <c r="AC416" i="7"/>
  <c r="AM416" i="7" s="1"/>
  <c r="X417" i="7"/>
  <c r="AH417" i="7" s="1"/>
  <c r="X414" i="7"/>
  <c r="AH414" i="7" s="1"/>
  <c r="AD417" i="7"/>
  <c r="AN417" i="7" s="1"/>
  <c r="U403" i="7"/>
  <c r="U408" i="7"/>
  <c r="AC412" i="7"/>
  <c r="AM412" i="7" s="1"/>
  <c r="X413" i="7"/>
  <c r="AH413" i="7" s="1"/>
  <c r="V415" i="7"/>
  <c r="AF415" i="7" s="1"/>
  <c r="AD415" i="7"/>
  <c r="AN415" i="7" s="1"/>
  <c r="V416" i="7"/>
  <c r="AF416" i="7" s="1"/>
  <c r="AD416" i="7"/>
  <c r="AN416" i="7" s="1"/>
  <c r="Y417" i="7"/>
  <c r="AI417" i="7" s="1"/>
  <c r="V412" i="7"/>
  <c r="AF412" i="7" s="1"/>
  <c r="AD412" i="7"/>
  <c r="AN412" i="7" s="1"/>
  <c r="Y413" i="7"/>
  <c r="AI413" i="7" s="1"/>
  <c r="AB414" i="7"/>
  <c r="AL414" i="7" s="1"/>
  <c r="W415" i="7"/>
  <c r="AG415" i="7" s="1"/>
  <c r="AE513" i="1"/>
  <c r="AF513" i="1" s="1"/>
  <c r="R513" i="1"/>
  <c r="AE512" i="1"/>
  <c r="AF512" i="1" s="1"/>
  <c r="R512" i="1"/>
  <c r="AE511" i="1"/>
  <c r="AF511" i="1" s="1"/>
  <c r="AQ511" i="1"/>
  <c r="AP511" i="1"/>
  <c r="AN511" i="1"/>
  <c r="R511" i="1"/>
  <c r="AE510" i="1"/>
  <c r="AF510" i="1" s="1"/>
  <c r="R510" i="1"/>
  <c r="AE509" i="1"/>
  <c r="AF509" i="1" s="1"/>
  <c r="R509" i="1"/>
  <c r="AE507" i="1"/>
  <c r="AF507" i="1" s="1"/>
  <c r="R508" i="1"/>
  <c r="AQ467" i="1"/>
  <c r="AL488" i="1"/>
  <c r="AG489" i="1"/>
  <c r="AL492" i="1"/>
  <c r="AP495" i="1"/>
  <c r="AL500" i="1"/>
  <c r="AG502" i="1"/>
  <c r="AA504" i="1"/>
  <c r="O499" i="1"/>
  <c r="AU499" i="1" s="1"/>
  <c r="AG501" i="1"/>
  <c r="AP506" i="1"/>
  <c r="AA501" i="1"/>
  <c r="AQ502" i="1"/>
  <c r="AE485" i="1"/>
  <c r="AF485" i="1" s="1"/>
  <c r="AN490" i="1"/>
  <c r="AQ494" i="1"/>
  <c r="AA500" i="1"/>
  <c r="AP502" i="1"/>
  <c r="AN502" i="1"/>
  <c r="AQ478" i="1"/>
  <c r="AA489" i="1"/>
  <c r="AG490" i="1"/>
  <c r="AQ498" i="1"/>
  <c r="AG504" i="1"/>
  <c r="AE505" i="1"/>
  <c r="AF505" i="1" s="1"/>
  <c r="AA409" i="7"/>
  <c r="AK409" i="7" s="1"/>
  <c r="W405" i="7"/>
  <c r="AG405" i="7" s="1"/>
  <c r="Y408" i="7"/>
  <c r="AI408" i="7" s="1"/>
  <c r="Z406" i="7"/>
  <c r="AJ406" i="7" s="1"/>
  <c r="V408" i="7"/>
  <c r="AF408" i="7" s="1"/>
  <c r="Z410" i="7"/>
  <c r="AJ410" i="7" s="1"/>
  <c r="AB399" i="7"/>
  <c r="AL399" i="7" s="1"/>
  <c r="U392" i="7"/>
  <c r="U396" i="7"/>
  <c r="AA410" i="7"/>
  <c r="AK410" i="7" s="1"/>
  <c r="AA408" i="7"/>
  <c r="AK408" i="7" s="1"/>
  <c r="Z390" i="7"/>
  <c r="AJ390" i="7" s="1"/>
  <c r="Z394" i="7"/>
  <c r="AJ394" i="7" s="1"/>
  <c r="AA396" i="7"/>
  <c r="AK396" i="7" s="1"/>
  <c r="U386" i="7"/>
  <c r="AA400" i="7"/>
  <c r="AK400" i="7" s="1"/>
  <c r="Z403" i="7"/>
  <c r="AJ403" i="7" s="1"/>
  <c r="X400" i="7"/>
  <c r="AH400" i="7" s="1"/>
  <c r="Z405" i="7"/>
  <c r="AJ405" i="7" s="1"/>
  <c r="AD408" i="7"/>
  <c r="AN408" i="7" s="1"/>
  <c r="X397" i="7"/>
  <c r="AH397" i="7" s="1"/>
  <c r="V398" i="7"/>
  <c r="AF398" i="7" s="1"/>
  <c r="AD398" i="7"/>
  <c r="AN398" i="7" s="1"/>
  <c r="Z401" i="7"/>
  <c r="AJ401" i="7" s="1"/>
  <c r="AA403" i="7"/>
  <c r="AK403" i="7" s="1"/>
  <c r="AA406" i="7"/>
  <c r="AK406" i="7" s="1"/>
  <c r="AA401" i="7"/>
  <c r="AK401" i="7" s="1"/>
  <c r="Z398" i="7"/>
  <c r="AJ398" i="7" s="1"/>
  <c r="V400" i="7"/>
  <c r="AF400" i="7" s="1"/>
  <c r="AD400" i="7"/>
  <c r="AN400" i="7" s="1"/>
  <c r="AB401" i="7"/>
  <c r="AL401" i="7" s="1"/>
  <c r="Z402" i="7"/>
  <c r="AJ402" i="7" s="1"/>
  <c r="AA404" i="7"/>
  <c r="AK404" i="7" s="1"/>
  <c r="Y409" i="7"/>
  <c r="AI409" i="7" s="1"/>
  <c r="U405" i="7"/>
  <c r="W384" i="7"/>
  <c r="AG384" i="7" s="1"/>
  <c r="AC385" i="7"/>
  <c r="AM385" i="7" s="1"/>
  <c r="AA384" i="7"/>
  <c r="AK384" i="7" s="1"/>
  <c r="Z388" i="7"/>
  <c r="AJ388" i="7" s="1"/>
  <c r="V391" i="7"/>
  <c r="AF391" i="7" s="1"/>
  <c r="AD388" i="7"/>
  <c r="AN388" i="7" s="1"/>
  <c r="Z393" i="7"/>
  <c r="AJ393" i="7" s="1"/>
  <c r="V394" i="7"/>
  <c r="AF394" i="7" s="1"/>
  <c r="AD394" i="7"/>
  <c r="AN394" i="7" s="1"/>
  <c r="AB398" i="7"/>
  <c r="AL398" i="7" s="1"/>
  <c r="V399" i="7"/>
  <c r="AF399" i="7" s="1"/>
  <c r="AD399" i="7"/>
  <c r="AN399" i="7" s="1"/>
  <c r="V402" i="7"/>
  <c r="AF402" i="7" s="1"/>
  <c r="AD402" i="7"/>
  <c r="AN402" i="7" s="1"/>
  <c r="X403" i="7"/>
  <c r="AH403" i="7" s="1"/>
  <c r="Y404" i="7"/>
  <c r="AI404" i="7" s="1"/>
  <c r="AC405" i="7"/>
  <c r="AM405" i="7" s="1"/>
  <c r="W408" i="7"/>
  <c r="AG408" i="7" s="1"/>
  <c r="Z409" i="7"/>
  <c r="AJ409" i="7" s="1"/>
  <c r="Y410" i="7"/>
  <c r="AI410" i="7" s="1"/>
  <c r="X399" i="7"/>
  <c r="AH399" i="7" s="1"/>
  <c r="AD401" i="7"/>
  <c r="AN401" i="7" s="1"/>
  <c r="AA393" i="7"/>
  <c r="AK393" i="7" s="1"/>
  <c r="U398" i="7"/>
  <c r="AC398" i="7"/>
  <c r="AM398" i="7" s="1"/>
  <c r="W399" i="7"/>
  <c r="AG399" i="7" s="1"/>
  <c r="W400" i="7"/>
  <c r="AG400" i="7" s="1"/>
  <c r="AC401" i="7"/>
  <c r="AM401" i="7" s="1"/>
  <c r="W402" i="7"/>
  <c r="AG402" i="7" s="1"/>
  <c r="Y403" i="7"/>
  <c r="AI403" i="7" s="1"/>
  <c r="AB403" i="7"/>
  <c r="AL403" i="7" s="1"/>
  <c r="V405" i="7"/>
  <c r="AF405" i="7" s="1"/>
  <c r="AD405" i="7"/>
  <c r="AN405" i="7" s="1"/>
  <c r="X408" i="7"/>
  <c r="AH408" i="7" s="1"/>
  <c r="Z399" i="7"/>
  <c r="AJ399" i="7" s="1"/>
  <c r="V401" i="7"/>
  <c r="AF401" i="7" s="1"/>
  <c r="X402" i="7"/>
  <c r="AH402" i="7" s="1"/>
  <c r="AA390" i="7"/>
  <c r="AK390" i="7" s="1"/>
  <c r="W392" i="7"/>
  <c r="AG392" i="7" s="1"/>
  <c r="AA394" i="7"/>
  <c r="AK394" i="7" s="1"/>
  <c r="Z395" i="7"/>
  <c r="AJ395" i="7" s="1"/>
  <c r="AC397" i="7"/>
  <c r="AM397" i="7" s="1"/>
  <c r="W398" i="7"/>
  <c r="AG398" i="7" s="1"/>
  <c r="AA399" i="7"/>
  <c r="AK399" i="7" s="1"/>
  <c r="Y400" i="7"/>
  <c r="AI400" i="7" s="1"/>
  <c r="Z400" i="7"/>
  <c r="AJ400" i="7" s="1"/>
  <c r="W401" i="7"/>
  <c r="AG401" i="7" s="1"/>
  <c r="Y402" i="7"/>
  <c r="AI402" i="7" s="1"/>
  <c r="AB404" i="7"/>
  <c r="AL404" i="7" s="1"/>
  <c r="X405" i="7"/>
  <c r="AH405" i="7" s="1"/>
  <c r="AC406" i="7"/>
  <c r="AM406" i="7" s="1"/>
  <c r="Y407" i="7"/>
  <c r="AI407" i="7" s="1"/>
  <c r="Z407" i="7"/>
  <c r="AJ407" i="7" s="1"/>
  <c r="AB409" i="7"/>
  <c r="AL409" i="7" s="1"/>
  <c r="AB410" i="7"/>
  <c r="AL410" i="7" s="1"/>
  <c r="X392" i="7"/>
  <c r="AH392" i="7" s="1"/>
  <c r="AB393" i="7"/>
  <c r="AL393" i="7" s="1"/>
  <c r="V397" i="7"/>
  <c r="AF397" i="7" s="1"/>
  <c r="AD397" i="7"/>
  <c r="AN397" i="7" s="1"/>
  <c r="X398" i="7"/>
  <c r="AH398" i="7" s="1"/>
  <c r="X401" i="7"/>
  <c r="AH401" i="7" s="1"/>
  <c r="U404" i="7"/>
  <c r="AC404" i="7"/>
  <c r="AM404" i="7" s="1"/>
  <c r="Y405" i="7"/>
  <c r="AI405" i="7" s="1"/>
  <c r="V406" i="7"/>
  <c r="AF406" i="7" s="1"/>
  <c r="AD406" i="7"/>
  <c r="AN406" i="7" s="1"/>
  <c r="AA407" i="7"/>
  <c r="AK407" i="7" s="1"/>
  <c r="U409" i="7"/>
  <c r="AC409" i="7"/>
  <c r="AM409" i="7" s="1"/>
  <c r="AB383" i="7"/>
  <c r="AL383" i="7" s="1"/>
  <c r="Z385" i="7"/>
  <c r="AJ385" i="7" s="1"/>
  <c r="U377" i="7"/>
  <c r="AC389" i="7"/>
  <c r="AM389" i="7" s="1"/>
  <c r="AA391" i="7"/>
  <c r="AK391" i="7" s="1"/>
  <c r="W390" i="7"/>
  <c r="AG390" i="7" s="1"/>
  <c r="AC394" i="7"/>
  <c r="AM394" i="7" s="1"/>
  <c r="AA395" i="7"/>
  <c r="AK395" i="7" s="1"/>
  <c r="V396" i="7"/>
  <c r="AF396" i="7" s="1"/>
  <c r="AD396" i="7"/>
  <c r="AN396" i="7" s="1"/>
  <c r="U394" i="7"/>
  <c r="W397" i="7"/>
  <c r="AG397" i="7" s="1"/>
  <c r="Y398" i="7"/>
  <c r="AI398" i="7" s="1"/>
  <c r="AA398" i="7"/>
  <c r="AK398" i="7" s="1"/>
  <c r="Y401" i="7"/>
  <c r="AI401" i="7" s="1"/>
  <c r="AC403" i="7"/>
  <c r="AM403" i="7" s="1"/>
  <c r="V404" i="7"/>
  <c r="AF404" i="7" s="1"/>
  <c r="AD404" i="7"/>
  <c r="AN404" i="7" s="1"/>
  <c r="W406" i="7"/>
  <c r="AG406" i="7" s="1"/>
  <c r="AB408" i="7"/>
  <c r="AL408" i="7" s="1"/>
  <c r="V409" i="7"/>
  <c r="AF409" i="7" s="1"/>
  <c r="AD409" i="7"/>
  <c r="AN409" i="7" s="1"/>
  <c r="AB397" i="7"/>
  <c r="AL397" i="7" s="1"/>
  <c r="AB406" i="7"/>
  <c r="AL406" i="7" s="1"/>
  <c r="X407" i="7"/>
  <c r="AH407" i="7" s="1"/>
  <c r="W407" i="7"/>
  <c r="AG407" i="7" s="1"/>
  <c r="Z397" i="7"/>
  <c r="AJ397" i="7" s="1"/>
  <c r="AB400" i="7"/>
  <c r="AL400" i="7" s="1"/>
  <c r="V403" i="7"/>
  <c r="AF403" i="7" s="1"/>
  <c r="AD403" i="7"/>
  <c r="AN403" i="7" s="1"/>
  <c r="W404" i="7"/>
  <c r="AG404" i="7" s="1"/>
  <c r="AA405" i="7"/>
  <c r="AK405" i="7" s="1"/>
  <c r="X406" i="7"/>
  <c r="AH406" i="7" s="1"/>
  <c r="AB407" i="7"/>
  <c r="AL407" i="7" s="1"/>
  <c r="AC408" i="7"/>
  <c r="AM408" i="7" s="1"/>
  <c r="W409" i="7"/>
  <c r="AG409" i="7" s="1"/>
  <c r="W410" i="7"/>
  <c r="AG410" i="7" s="1"/>
  <c r="Y397" i="7"/>
  <c r="AI397" i="7" s="1"/>
  <c r="U399" i="7"/>
  <c r="AC399" i="7"/>
  <c r="AM399" i="7" s="1"/>
  <c r="U400" i="7"/>
  <c r="AC400" i="7"/>
  <c r="AM400" i="7" s="1"/>
  <c r="U402" i="7"/>
  <c r="AC402" i="7"/>
  <c r="AM402" i="7" s="1"/>
  <c r="W403" i="7"/>
  <c r="AG403" i="7" s="1"/>
  <c r="X404" i="7"/>
  <c r="AH404" i="7" s="1"/>
  <c r="AB405" i="7"/>
  <c r="AL405" i="7" s="1"/>
  <c r="Y406" i="7"/>
  <c r="AI406" i="7" s="1"/>
  <c r="U407" i="7"/>
  <c r="AC407" i="7"/>
  <c r="AM407" i="7" s="1"/>
  <c r="X410" i="7"/>
  <c r="AH410" i="7" s="1"/>
  <c r="AE506" i="1"/>
  <c r="AF506" i="1" s="1"/>
  <c r="R506" i="1"/>
  <c r="R505" i="1"/>
  <c r="AE504" i="1"/>
  <c r="AF504" i="1" s="1"/>
  <c r="R504" i="1"/>
  <c r="AE503" i="1"/>
  <c r="AF503" i="1" s="1"/>
  <c r="R503" i="1"/>
  <c r="AE502" i="1"/>
  <c r="AF502" i="1" s="1"/>
  <c r="R502" i="1"/>
  <c r="AE501" i="1"/>
  <c r="AF501" i="1" s="1"/>
  <c r="R501" i="1"/>
  <c r="AE500" i="1"/>
  <c r="AF500" i="1" s="1"/>
  <c r="R500" i="1"/>
  <c r="O497" i="1"/>
  <c r="AU497" i="1" s="1"/>
  <c r="AQ497" i="1"/>
  <c r="O496" i="1"/>
  <c r="AU496" i="1" s="1"/>
  <c r="AA493" i="1"/>
  <c r="O490" i="1"/>
  <c r="AU490" i="1" s="1"/>
  <c r="AP492" i="1"/>
  <c r="R493" i="1"/>
  <c r="AP494" i="1"/>
  <c r="O487" i="1"/>
  <c r="AP491" i="1"/>
  <c r="R487" i="1"/>
  <c r="AG493" i="1"/>
  <c r="AP486" i="1"/>
  <c r="AG492" i="1"/>
  <c r="AP497" i="1"/>
  <c r="O478" i="1"/>
  <c r="AU478" i="1" s="1"/>
  <c r="AQ474" i="1"/>
  <c r="O486" i="1"/>
  <c r="AU486" i="1" s="1"/>
  <c r="O493" i="1"/>
  <c r="AU493" i="1" s="1"/>
  <c r="AP496" i="1"/>
  <c r="AN497" i="1"/>
  <c r="AG498" i="1"/>
  <c r="AQ490" i="1"/>
  <c r="AL493" i="1"/>
  <c r="O491" i="1"/>
  <c r="AU491" i="1" s="1"/>
  <c r="AQ489" i="1"/>
  <c r="AP490" i="1"/>
  <c r="AG494" i="1"/>
  <c r="AG495" i="1"/>
  <c r="AG496" i="1"/>
  <c r="O498" i="1"/>
  <c r="AU498" i="1" s="1"/>
  <c r="AP498" i="1"/>
  <c r="R474" i="1"/>
  <c r="AQ475" i="1"/>
  <c r="AA494" i="1"/>
  <c r="AA495" i="1"/>
  <c r="AA496" i="1"/>
  <c r="AN498" i="1"/>
  <c r="O489" i="1"/>
  <c r="AU489" i="1" s="1"/>
  <c r="AL487" i="1"/>
  <c r="O494" i="1"/>
  <c r="AU494" i="1" s="1"/>
  <c r="O495" i="1"/>
  <c r="AU495" i="1" s="1"/>
  <c r="AG473" i="1"/>
  <c r="AP493" i="1"/>
  <c r="AN494" i="1"/>
  <c r="AN495" i="1"/>
  <c r="AN496" i="1"/>
  <c r="O488" i="1"/>
  <c r="AU488" i="1" s="1"/>
  <c r="AQ487" i="1"/>
  <c r="AA492" i="1"/>
  <c r="AG497" i="1"/>
  <c r="AA499" i="1"/>
  <c r="AE499" i="1"/>
  <c r="AF499" i="1" s="1"/>
  <c r="AQ499" i="1"/>
  <c r="AP499" i="1"/>
  <c r="AN499" i="1"/>
  <c r="R499" i="1"/>
  <c r="AE498" i="1"/>
  <c r="AF498" i="1" s="1"/>
  <c r="R498" i="1"/>
  <c r="AE497" i="1"/>
  <c r="AF497" i="1" s="1"/>
  <c r="R497" i="1"/>
  <c r="AE496" i="1"/>
  <c r="AF496" i="1" s="1"/>
  <c r="R496" i="1"/>
  <c r="R495" i="1"/>
  <c r="R494" i="1"/>
  <c r="AE493" i="1"/>
  <c r="AF493" i="1" s="1"/>
  <c r="AA480" i="1"/>
  <c r="AQ488" i="1"/>
  <c r="AP489" i="1"/>
  <c r="AL491" i="1"/>
  <c r="AG475" i="1"/>
  <c r="AQ481" i="1"/>
  <c r="AP487" i="1"/>
  <c r="AP488" i="1"/>
  <c r="AN489" i="1"/>
  <c r="AA482" i="1"/>
  <c r="AG483" i="1"/>
  <c r="AA486" i="1"/>
  <c r="AL489" i="1"/>
  <c r="AG491" i="1"/>
  <c r="AE492" i="1"/>
  <c r="AF492" i="1" s="1"/>
  <c r="AA491" i="1"/>
  <c r="O492" i="1"/>
  <c r="AU492" i="1" s="1"/>
  <c r="O481" i="1"/>
  <c r="AU481" i="1" s="1"/>
  <c r="AG487" i="1"/>
  <c r="AG488" i="1"/>
  <c r="AA490" i="1"/>
  <c r="AQ491" i="1"/>
  <c r="AA487" i="1"/>
  <c r="AA488" i="1"/>
  <c r="V390" i="7"/>
  <c r="AF390" i="7" s="1"/>
  <c r="X391" i="7"/>
  <c r="AH391" i="7" s="1"/>
  <c r="W391" i="7"/>
  <c r="AG391" i="7" s="1"/>
  <c r="Y392" i="7"/>
  <c r="AI392" i="7" s="1"/>
  <c r="Z392" i="7"/>
  <c r="AJ392" i="7" s="1"/>
  <c r="AB394" i="7"/>
  <c r="AL394" i="7" s="1"/>
  <c r="W396" i="7"/>
  <c r="AG396" i="7" s="1"/>
  <c r="X390" i="7"/>
  <c r="AH390" i="7" s="1"/>
  <c r="Y391" i="7"/>
  <c r="AI391" i="7" s="1"/>
  <c r="Z391" i="7"/>
  <c r="AJ391" i="7" s="1"/>
  <c r="AA392" i="7"/>
  <c r="AK392" i="7" s="1"/>
  <c r="AB395" i="7"/>
  <c r="AL395" i="7" s="1"/>
  <c r="X396" i="7"/>
  <c r="AH396" i="7" s="1"/>
  <c r="Z396" i="7"/>
  <c r="AJ396" i="7" s="1"/>
  <c r="W383" i="7"/>
  <c r="AG383" i="7" s="1"/>
  <c r="AA385" i="7"/>
  <c r="AK385" i="7" s="1"/>
  <c r="U383" i="7"/>
  <c r="Y390" i="7"/>
  <c r="AI390" i="7" s="1"/>
  <c r="U395" i="7"/>
  <c r="AC395" i="7"/>
  <c r="AM395" i="7" s="1"/>
  <c r="Y396" i="7"/>
  <c r="AI396" i="7" s="1"/>
  <c r="AB385" i="7"/>
  <c r="AL385" i="7" s="1"/>
  <c r="V388" i="7"/>
  <c r="AF388" i="7" s="1"/>
  <c r="AD391" i="7"/>
  <c r="AN391" i="7" s="1"/>
  <c r="AB392" i="7"/>
  <c r="AL392" i="7" s="1"/>
  <c r="U393" i="7"/>
  <c r="AC393" i="7"/>
  <c r="AM393" i="7" s="1"/>
  <c r="W394" i="7"/>
  <c r="AG394" i="7" s="1"/>
  <c r="V395" i="7"/>
  <c r="AF395" i="7" s="1"/>
  <c r="AD395" i="7"/>
  <c r="AN395" i="7" s="1"/>
  <c r="AD390" i="7"/>
  <c r="AN390" i="7" s="1"/>
  <c r="AB391" i="7"/>
  <c r="AL391" i="7" s="1"/>
  <c r="AC392" i="7"/>
  <c r="AM392" i="7" s="1"/>
  <c r="V393" i="7"/>
  <c r="AF393" i="7" s="1"/>
  <c r="AD393" i="7"/>
  <c r="AN393" i="7" s="1"/>
  <c r="X394" i="7"/>
  <c r="AH394" i="7" s="1"/>
  <c r="W395" i="7"/>
  <c r="AG395" i="7" s="1"/>
  <c r="Z387" i="7"/>
  <c r="AJ387" i="7" s="1"/>
  <c r="AA388" i="7"/>
  <c r="AK388" i="7" s="1"/>
  <c r="AB390" i="7"/>
  <c r="AL390" i="7" s="1"/>
  <c r="U391" i="7"/>
  <c r="AC391" i="7"/>
  <c r="AM391" i="7" s="1"/>
  <c r="V392" i="7"/>
  <c r="AF392" i="7" s="1"/>
  <c r="AD392" i="7"/>
  <c r="AN392" i="7" s="1"/>
  <c r="W393" i="7"/>
  <c r="AG393" i="7" s="1"/>
  <c r="Y394" i="7"/>
  <c r="AI394" i="7" s="1"/>
  <c r="X395" i="7"/>
  <c r="AH395" i="7" s="1"/>
  <c r="AB396" i="7"/>
  <c r="AL396" i="7" s="1"/>
  <c r="AA383" i="7"/>
  <c r="AK383" i="7" s="1"/>
  <c r="AC386" i="7"/>
  <c r="AM386" i="7" s="1"/>
  <c r="AA387" i="7"/>
  <c r="AK387" i="7" s="1"/>
  <c r="AB389" i="7"/>
  <c r="AL389" i="7" s="1"/>
  <c r="U385" i="7"/>
  <c r="U390" i="7"/>
  <c r="AC390" i="7"/>
  <c r="AM390" i="7" s="1"/>
  <c r="X393" i="7"/>
  <c r="AH393" i="7" s="1"/>
  <c r="Y395" i="7"/>
  <c r="AI395" i="7" s="1"/>
  <c r="AC396" i="7"/>
  <c r="AM396" i="7" s="1"/>
  <c r="Y393" i="7"/>
  <c r="AI393" i="7" s="1"/>
  <c r="R492" i="1"/>
  <c r="AE491" i="1"/>
  <c r="AF491" i="1" s="1"/>
  <c r="R491" i="1"/>
  <c r="AE490" i="1"/>
  <c r="AF490" i="1" s="1"/>
  <c r="R490" i="1"/>
  <c r="AE489" i="1"/>
  <c r="AF489" i="1" s="1"/>
  <c r="R489" i="1"/>
  <c r="AE488" i="1"/>
  <c r="AF488" i="1" s="1"/>
  <c r="R488" i="1"/>
  <c r="AE487" i="1"/>
  <c r="AF487" i="1" s="1"/>
  <c r="AE486" i="1"/>
  <c r="AF486" i="1" s="1"/>
  <c r="AN486" i="1"/>
  <c r="R486" i="1"/>
  <c r="O483" i="1"/>
  <c r="AU483" i="1" s="1"/>
  <c r="AA481" i="1"/>
  <c r="O479" i="1"/>
  <c r="AU479" i="1" s="1"/>
  <c r="O485" i="1"/>
  <c r="AU485" i="1" s="1"/>
  <c r="AL481" i="1"/>
  <c r="AG482" i="1"/>
  <c r="O474" i="1"/>
  <c r="AU474" i="1" s="1"/>
  <c r="AQ472" i="1"/>
  <c r="O477" i="1"/>
  <c r="AU477" i="1" s="1"/>
  <c r="AG478" i="1"/>
  <c r="AL461" i="1"/>
  <c r="R466" i="1"/>
  <c r="AA471" i="1"/>
  <c r="AA473" i="1"/>
  <c r="AG474" i="1"/>
  <c r="AQ477" i="1"/>
  <c r="AA479" i="1"/>
  <c r="AP480" i="1"/>
  <c r="AG481" i="1"/>
  <c r="AL485" i="1"/>
  <c r="AQ473" i="1"/>
  <c r="AG479" i="1"/>
  <c r="AA472" i="1"/>
  <c r="O480" i="1"/>
  <c r="AU480" i="1" s="1"/>
  <c r="O484" i="1"/>
  <c r="AU484" i="1" s="1"/>
  <c r="AA483" i="1"/>
  <c r="AQ485" i="1"/>
  <c r="AL472" i="1"/>
  <c r="AN481" i="1"/>
  <c r="AN485" i="1"/>
  <c r="O472" i="1"/>
  <c r="AU472" i="1" s="1"/>
  <c r="AA484" i="1"/>
  <c r="AN480" i="1"/>
  <c r="AG485" i="1"/>
  <c r="AG484" i="1"/>
  <c r="O475" i="1"/>
  <c r="AU475" i="1" s="1"/>
  <c r="AN475" i="1"/>
  <c r="AP477" i="1"/>
  <c r="AA478" i="1"/>
  <c r="AN479" i="1"/>
  <c r="AG480" i="1"/>
  <c r="O482" i="1"/>
  <c r="AU482" i="1" s="1"/>
  <c r="AA485" i="1"/>
  <c r="AP472" i="1"/>
  <c r="AP474" i="1"/>
  <c r="AL475" i="1"/>
  <c r="AN477" i="1"/>
  <c r="AL479" i="1"/>
  <c r="O473" i="1"/>
  <c r="AU473" i="1" s="1"/>
  <c r="AP473" i="1"/>
  <c r="AP478" i="1"/>
  <c r="Y383" i="7"/>
  <c r="AI383" i="7" s="1"/>
  <c r="Z383" i="7"/>
  <c r="AJ383" i="7" s="1"/>
  <c r="AC384" i="7"/>
  <c r="AM384" i="7" s="1"/>
  <c r="X385" i="7"/>
  <c r="AH385" i="7" s="1"/>
  <c r="X386" i="7"/>
  <c r="AH386" i="7" s="1"/>
  <c r="Z386" i="7"/>
  <c r="AJ386" i="7" s="1"/>
  <c r="Y387" i="7"/>
  <c r="AI387" i="7" s="1"/>
  <c r="AC388" i="7"/>
  <c r="AM388" i="7" s="1"/>
  <c r="W389" i="7"/>
  <c r="AG389" i="7" s="1"/>
  <c r="U389" i="7"/>
  <c r="V384" i="7"/>
  <c r="AF384" i="7" s="1"/>
  <c r="AD384" i="7"/>
  <c r="AN384" i="7" s="1"/>
  <c r="Y385" i="7"/>
  <c r="AI385" i="7" s="1"/>
  <c r="Y386" i="7"/>
  <c r="AI386" i="7" s="1"/>
  <c r="AA386" i="7"/>
  <c r="AK386" i="7" s="1"/>
  <c r="X389" i="7"/>
  <c r="AH389" i="7" s="1"/>
  <c r="Z389" i="7"/>
  <c r="AJ389" i="7" s="1"/>
  <c r="W388" i="7"/>
  <c r="AG388" i="7" s="1"/>
  <c r="Y389" i="7"/>
  <c r="AI389" i="7" s="1"/>
  <c r="AA389" i="7"/>
  <c r="AK389" i="7" s="1"/>
  <c r="AC383" i="7"/>
  <c r="AM383" i="7" s="1"/>
  <c r="X384" i="7"/>
  <c r="AH384" i="7" s="1"/>
  <c r="Z384" i="7"/>
  <c r="AJ384" i="7" s="1"/>
  <c r="AB387" i="7"/>
  <c r="AL387" i="7" s="1"/>
  <c r="X388" i="7"/>
  <c r="AH388" i="7" s="1"/>
  <c r="Y384" i="7"/>
  <c r="AI384" i="7" s="1"/>
  <c r="AB386" i="7"/>
  <c r="AL386" i="7" s="1"/>
  <c r="U387" i="7"/>
  <c r="AC387" i="7"/>
  <c r="AM387" i="7" s="1"/>
  <c r="Y388" i="7"/>
  <c r="AI388" i="7" s="1"/>
  <c r="V387" i="7"/>
  <c r="AF387" i="7" s="1"/>
  <c r="AD387" i="7"/>
  <c r="AN387" i="7" s="1"/>
  <c r="V383" i="7"/>
  <c r="AF383" i="7" s="1"/>
  <c r="V385" i="7"/>
  <c r="AF385" i="7" s="1"/>
  <c r="AD385" i="7"/>
  <c r="AN385" i="7" s="1"/>
  <c r="V386" i="7"/>
  <c r="AF386" i="7" s="1"/>
  <c r="AD386" i="7"/>
  <c r="AN386" i="7" s="1"/>
  <c r="W387" i="7"/>
  <c r="AG387" i="7" s="1"/>
  <c r="AD383" i="7"/>
  <c r="AN383" i="7" s="1"/>
  <c r="X383" i="7"/>
  <c r="AH383" i="7" s="1"/>
  <c r="AB384" i="7"/>
  <c r="AL384" i="7" s="1"/>
  <c r="W385" i="7"/>
  <c r="AG385" i="7" s="1"/>
  <c r="W386" i="7"/>
  <c r="AG386" i="7" s="1"/>
  <c r="X387" i="7"/>
  <c r="AH387" i="7" s="1"/>
  <c r="AB388" i="7"/>
  <c r="AL388" i="7" s="1"/>
  <c r="V389" i="7"/>
  <c r="AF389" i="7" s="1"/>
  <c r="AD389" i="7"/>
  <c r="AN389" i="7" s="1"/>
  <c r="R485" i="1"/>
  <c r="AE484" i="1"/>
  <c r="AF484" i="1" s="1"/>
  <c r="AQ484" i="1"/>
  <c r="AP484" i="1"/>
  <c r="AN484" i="1"/>
  <c r="R484" i="1"/>
  <c r="AE483" i="1"/>
  <c r="AF483" i="1" s="1"/>
  <c r="AQ483" i="1"/>
  <c r="AP483" i="1"/>
  <c r="AN483" i="1"/>
  <c r="R483" i="1"/>
  <c r="AE482" i="1"/>
  <c r="AF482" i="1" s="1"/>
  <c r="AQ482" i="1"/>
  <c r="AP482" i="1"/>
  <c r="AN482" i="1"/>
  <c r="R482" i="1"/>
  <c r="AE481" i="1"/>
  <c r="AF481" i="1" s="1"/>
  <c r="R481" i="1"/>
  <c r="AE480" i="1"/>
  <c r="AF480" i="1" s="1"/>
  <c r="AQ480" i="1"/>
  <c r="R480" i="1"/>
  <c r="AE479" i="1"/>
  <c r="AF479" i="1" s="1"/>
  <c r="AQ479" i="1"/>
  <c r="R479" i="1"/>
  <c r="AA476" i="1"/>
  <c r="AQ468" i="1"/>
  <c r="AA475" i="1"/>
  <c r="O476" i="1"/>
  <c r="AU476" i="1" s="1"/>
  <c r="AP476" i="1"/>
  <c r="AG472" i="1"/>
  <c r="AA474" i="1"/>
  <c r="AG477" i="1"/>
  <c r="AG476" i="1"/>
  <c r="AA477" i="1"/>
  <c r="AN473" i="1"/>
  <c r="AN474" i="1"/>
  <c r="AL473" i="1"/>
  <c r="AN478" i="1"/>
  <c r="U381" i="7"/>
  <c r="AD376" i="7"/>
  <c r="AN376" i="7" s="1"/>
  <c r="U380" i="7"/>
  <c r="Z376" i="7"/>
  <c r="AJ376" i="7" s="1"/>
  <c r="V378" i="7"/>
  <c r="AF378" i="7" s="1"/>
  <c r="AD378" i="7"/>
  <c r="AN378" i="7" s="1"/>
  <c r="Z380" i="7"/>
  <c r="AJ380" i="7" s="1"/>
  <c r="U379" i="7"/>
  <c r="AC379" i="7"/>
  <c r="AM379" i="7" s="1"/>
  <c r="AC380" i="7"/>
  <c r="AM380" i="7" s="1"/>
  <c r="AC369" i="7"/>
  <c r="AM369" i="7" s="1"/>
  <c r="AA376" i="7"/>
  <c r="AK376" i="7" s="1"/>
  <c r="AA380" i="7"/>
  <c r="AK380" i="7" s="1"/>
  <c r="AA382" i="7"/>
  <c r="AK382" i="7" s="1"/>
  <c r="AC377" i="7"/>
  <c r="AM377" i="7" s="1"/>
  <c r="AC381" i="7"/>
  <c r="AM381" i="7" s="1"/>
  <c r="W382" i="7"/>
  <c r="AG382" i="7" s="1"/>
  <c r="V377" i="7"/>
  <c r="AF377" i="7" s="1"/>
  <c r="Z379" i="7"/>
  <c r="AJ379" i="7" s="1"/>
  <c r="V381" i="7"/>
  <c r="AF381" i="7" s="1"/>
  <c r="AB377" i="7"/>
  <c r="AL377" i="7" s="1"/>
  <c r="W377" i="7"/>
  <c r="AG377" i="7" s="1"/>
  <c r="AD377" i="7"/>
  <c r="AN377" i="7" s="1"/>
  <c r="V375" i="7"/>
  <c r="AF375" i="7" s="1"/>
  <c r="Z377" i="7"/>
  <c r="AJ377" i="7" s="1"/>
  <c r="Z381" i="7"/>
  <c r="AJ381" i="7" s="1"/>
  <c r="Z382" i="7"/>
  <c r="AJ382" i="7" s="1"/>
  <c r="V376" i="7"/>
  <c r="AF376" i="7" s="1"/>
  <c r="Z378" i="7"/>
  <c r="AJ378" i="7" s="1"/>
  <c r="V380" i="7"/>
  <c r="AF380" i="7" s="1"/>
  <c r="AD380" i="7"/>
  <c r="AN380" i="7" s="1"/>
  <c r="V382" i="7"/>
  <c r="AF382" i="7" s="1"/>
  <c r="AD382" i="7"/>
  <c r="AN382" i="7" s="1"/>
  <c r="U376" i="7"/>
  <c r="V370" i="7"/>
  <c r="AF370" i="7" s="1"/>
  <c r="AD370" i="7"/>
  <c r="AN370" i="7" s="1"/>
  <c r="Z372" i="7"/>
  <c r="AJ372" i="7" s="1"/>
  <c r="V374" i="7"/>
  <c r="AF374" i="7" s="1"/>
  <c r="AD374" i="7"/>
  <c r="AN374" i="7" s="1"/>
  <c r="X377" i="7"/>
  <c r="AH377" i="7" s="1"/>
  <c r="U382" i="7"/>
  <c r="AC382" i="7"/>
  <c r="AM382" i="7" s="1"/>
  <c r="AB382" i="7"/>
  <c r="AL382" i="7" s="1"/>
  <c r="W376" i="7"/>
  <c r="AG376" i="7" s="1"/>
  <c r="Y377" i="7"/>
  <c r="AI377" i="7" s="1"/>
  <c r="W378" i="7"/>
  <c r="AG378" i="7" s="1"/>
  <c r="U378" i="7"/>
  <c r="V379" i="7"/>
  <c r="AF379" i="7" s="1"/>
  <c r="AD379" i="7"/>
  <c r="AN379" i="7" s="1"/>
  <c r="W380" i="7"/>
  <c r="AG380" i="7" s="1"/>
  <c r="AB379" i="7"/>
  <c r="AL379" i="7" s="1"/>
  <c r="AB381" i="7"/>
  <c r="AL381" i="7" s="1"/>
  <c r="AD381" i="7"/>
  <c r="AN381" i="7" s="1"/>
  <c r="X376" i="7"/>
  <c r="AH376" i="7" s="1"/>
  <c r="X378" i="7"/>
  <c r="AH378" i="7" s="1"/>
  <c r="W379" i="7"/>
  <c r="AG379" i="7" s="1"/>
  <c r="X380" i="7"/>
  <c r="AH380" i="7" s="1"/>
  <c r="W381" i="7"/>
  <c r="AG381" i="7" s="1"/>
  <c r="AC376" i="7"/>
  <c r="AM376" i="7" s="1"/>
  <c r="Y376" i="7"/>
  <c r="AI376" i="7" s="1"/>
  <c r="AA377" i="7"/>
  <c r="AK377" i="7" s="1"/>
  <c r="Y378" i="7"/>
  <c r="AI378" i="7" s="1"/>
  <c r="X379" i="7"/>
  <c r="AH379" i="7" s="1"/>
  <c r="Y380" i="7"/>
  <c r="AI380" i="7" s="1"/>
  <c r="X381" i="7"/>
  <c r="AH381" i="7" s="1"/>
  <c r="X382" i="7"/>
  <c r="AH382" i="7" s="1"/>
  <c r="AA378" i="7"/>
  <c r="AK378" i="7" s="1"/>
  <c r="Y379" i="7"/>
  <c r="AI379" i="7" s="1"/>
  <c r="AA379" i="7"/>
  <c r="AK379" i="7" s="1"/>
  <c r="Y381" i="7"/>
  <c r="AI381" i="7" s="1"/>
  <c r="Y382" i="7"/>
  <c r="AI382" i="7" s="1"/>
  <c r="AA381" i="7"/>
  <c r="AK381" i="7" s="1"/>
  <c r="AC378" i="7"/>
  <c r="AM378" i="7" s="1"/>
  <c r="U369" i="7"/>
  <c r="AB376" i="7"/>
  <c r="AL376" i="7" s="1"/>
  <c r="AB378" i="7"/>
  <c r="AL378" i="7" s="1"/>
  <c r="AB380" i="7"/>
  <c r="AL380" i="7" s="1"/>
  <c r="AE478" i="1"/>
  <c r="AF478" i="1" s="1"/>
  <c r="R478" i="1"/>
  <c r="AE477" i="1"/>
  <c r="AF477" i="1" s="1"/>
  <c r="R477" i="1"/>
  <c r="AE476" i="1"/>
  <c r="AF476" i="1" s="1"/>
  <c r="AQ476" i="1"/>
  <c r="AN476" i="1"/>
  <c r="R476" i="1"/>
  <c r="AE475" i="1"/>
  <c r="AF475" i="1" s="1"/>
  <c r="R475" i="1"/>
  <c r="AE474" i="1"/>
  <c r="AF474" i="1" s="1"/>
  <c r="AE473" i="1"/>
  <c r="AF473" i="1" s="1"/>
  <c r="R473" i="1"/>
  <c r="AE472" i="1"/>
  <c r="AF472" i="1" s="1"/>
  <c r="R472" i="1"/>
  <c r="AQ455" i="1"/>
  <c r="AQ461" i="1"/>
  <c r="AA468" i="1"/>
  <c r="O468" i="1"/>
  <c r="AU468" i="1" s="1"/>
  <c r="AN468" i="1"/>
  <c r="AQ463" i="1"/>
  <c r="AQ465" i="1"/>
  <c r="AL468" i="1"/>
  <c r="AA461" i="1"/>
  <c r="AG471" i="1"/>
  <c r="AQ462" i="1"/>
  <c r="O469" i="1"/>
  <c r="AU469" i="1" s="1"/>
  <c r="O471" i="1"/>
  <c r="AA467" i="1"/>
  <c r="AQ471" i="1"/>
  <c r="AQ456" i="1"/>
  <c r="O465" i="1"/>
  <c r="AU465" i="1" s="1"/>
  <c r="AL460" i="1"/>
  <c r="AP469" i="1"/>
  <c r="AG460" i="1"/>
  <c r="AP465" i="1"/>
  <c r="AA466" i="1"/>
  <c r="AG469" i="1"/>
  <c r="AQ470" i="1"/>
  <c r="AQ460" i="1"/>
  <c r="O467" i="1"/>
  <c r="AU467" i="1" s="1"/>
  <c r="AG468" i="1"/>
  <c r="AQ469" i="1"/>
  <c r="AN462" i="1"/>
  <c r="AL456" i="1"/>
  <c r="O466" i="1"/>
  <c r="AN471" i="1"/>
  <c r="AP470" i="1"/>
  <c r="AL458" i="1"/>
  <c r="AG466" i="1"/>
  <c r="S468" i="1"/>
  <c r="AL469" i="1"/>
  <c r="AN470" i="1"/>
  <c r="AG465" i="1"/>
  <c r="AQ458" i="1"/>
  <c r="AG463" i="1"/>
  <c r="AP464" i="1"/>
  <c r="AQ466" i="1"/>
  <c r="AP467" i="1"/>
  <c r="AG470" i="1"/>
  <c r="AE463" i="1"/>
  <c r="AF463" i="1" s="1"/>
  <c r="AP466" i="1"/>
  <c r="O470" i="1"/>
  <c r="AU470" i="1" s="1"/>
  <c r="O461" i="1"/>
  <c r="AU461" i="1" s="1"/>
  <c r="O458" i="1"/>
  <c r="AU458" i="1" s="1"/>
  <c r="AP456" i="1"/>
  <c r="AP461" i="1"/>
  <c r="AA465" i="1"/>
  <c r="AN466" i="1"/>
  <c r="AG467" i="1"/>
  <c r="AA469" i="1"/>
  <c r="AA470" i="1"/>
  <c r="AG457" i="1"/>
  <c r="AA459" i="1"/>
  <c r="AP462" i="1"/>
  <c r="AQ464" i="1"/>
  <c r="R470" i="1"/>
  <c r="R471" i="1"/>
  <c r="AP471" i="1"/>
  <c r="AC371" i="7"/>
  <c r="AM371" i="7" s="1"/>
  <c r="AA373" i="7"/>
  <c r="AK373" i="7" s="1"/>
  <c r="AB369" i="7"/>
  <c r="AL369" i="7" s="1"/>
  <c r="Z371" i="7"/>
  <c r="AJ371" i="7" s="1"/>
  <c r="V373" i="7"/>
  <c r="AF373" i="7" s="1"/>
  <c r="AD373" i="7"/>
  <c r="AN373" i="7" s="1"/>
  <c r="AA375" i="7"/>
  <c r="AK375" i="7" s="1"/>
  <c r="U372" i="7"/>
  <c r="W370" i="7"/>
  <c r="AG370" i="7" s="1"/>
  <c r="Z369" i="7"/>
  <c r="AJ369" i="7" s="1"/>
  <c r="V371" i="7"/>
  <c r="AF371" i="7" s="1"/>
  <c r="Z373" i="7"/>
  <c r="AJ373" i="7" s="1"/>
  <c r="U374" i="7"/>
  <c r="AC372" i="7"/>
  <c r="AM372" i="7" s="1"/>
  <c r="Z370" i="7"/>
  <c r="AJ370" i="7" s="1"/>
  <c r="AD371" i="7"/>
  <c r="AN371" i="7" s="1"/>
  <c r="Z374" i="7"/>
  <c r="AJ374" i="7" s="1"/>
  <c r="U371" i="7"/>
  <c r="U375" i="7"/>
  <c r="AA370" i="7"/>
  <c r="AK370" i="7" s="1"/>
  <c r="Z375" i="7"/>
  <c r="AJ375" i="7" s="1"/>
  <c r="AD375" i="7"/>
  <c r="AN375" i="7" s="1"/>
  <c r="AC374" i="7"/>
  <c r="AM374" i="7" s="1"/>
  <c r="AC370" i="7"/>
  <c r="AM370" i="7" s="1"/>
  <c r="U373" i="7"/>
  <c r="V369" i="7"/>
  <c r="AF369" i="7" s="1"/>
  <c r="AD369" i="7"/>
  <c r="AN369" i="7" s="1"/>
  <c r="W371" i="7"/>
  <c r="AG371" i="7" s="1"/>
  <c r="V372" i="7"/>
  <c r="AF372" i="7" s="1"/>
  <c r="AD372" i="7"/>
  <c r="AN372" i="7" s="1"/>
  <c r="X373" i="7"/>
  <c r="AH373" i="7" s="1"/>
  <c r="W374" i="7"/>
  <c r="AG374" i="7" s="1"/>
  <c r="W375" i="7"/>
  <c r="AG375" i="7" s="1"/>
  <c r="U370" i="7"/>
  <c r="W369" i="7"/>
  <c r="AG369" i="7" s="1"/>
  <c r="X371" i="7"/>
  <c r="AH371" i="7" s="1"/>
  <c r="W372" i="7"/>
  <c r="AG372" i="7" s="1"/>
  <c r="Y373" i="7"/>
  <c r="AI373" i="7" s="1"/>
  <c r="X374" i="7"/>
  <c r="AH374" i="7" s="1"/>
  <c r="X375" i="7"/>
  <c r="AH375" i="7" s="1"/>
  <c r="W373" i="7"/>
  <c r="AG373" i="7" s="1"/>
  <c r="AB362" i="7"/>
  <c r="AL362" i="7" s="1"/>
  <c r="Z367" i="7"/>
  <c r="AJ367" i="7" s="1"/>
  <c r="X369" i="7"/>
  <c r="AH369" i="7" s="1"/>
  <c r="X370" i="7"/>
  <c r="AH370" i="7" s="1"/>
  <c r="Y371" i="7"/>
  <c r="AI371" i="7" s="1"/>
  <c r="X372" i="7"/>
  <c r="AH372" i="7" s="1"/>
  <c r="Y374" i="7"/>
  <c r="AI374" i="7" s="1"/>
  <c r="Y375" i="7"/>
  <c r="AI375" i="7" s="1"/>
  <c r="Y369" i="7"/>
  <c r="AI369" i="7" s="1"/>
  <c r="AA369" i="7"/>
  <c r="AK369" i="7" s="1"/>
  <c r="Y370" i="7"/>
  <c r="AI370" i="7" s="1"/>
  <c r="AA371" i="7"/>
  <c r="AK371" i="7" s="1"/>
  <c r="Y372" i="7"/>
  <c r="AI372" i="7" s="1"/>
  <c r="AA372" i="7"/>
  <c r="AK372" i="7" s="1"/>
  <c r="AC373" i="7"/>
  <c r="AM373" i="7" s="1"/>
  <c r="AA374" i="7"/>
  <c r="AK374" i="7" s="1"/>
  <c r="AB373" i="7"/>
  <c r="AL373" i="7" s="1"/>
  <c r="AC375" i="7"/>
  <c r="AM375" i="7" s="1"/>
  <c r="AB371" i="7"/>
  <c r="AL371" i="7" s="1"/>
  <c r="AB374" i="7"/>
  <c r="AL374" i="7" s="1"/>
  <c r="AB375" i="7"/>
  <c r="AL375" i="7" s="1"/>
  <c r="AB370" i="7"/>
  <c r="AL370" i="7" s="1"/>
  <c r="AB372" i="7"/>
  <c r="AL372" i="7" s="1"/>
  <c r="AE471" i="1"/>
  <c r="AF471" i="1" s="1"/>
  <c r="AE470" i="1"/>
  <c r="AF470" i="1" s="1"/>
  <c r="AE469" i="1"/>
  <c r="AF469" i="1" s="1"/>
  <c r="R469" i="1"/>
  <c r="AE468" i="1"/>
  <c r="AF468" i="1" s="1"/>
  <c r="R468" i="1"/>
  <c r="AE467" i="1"/>
  <c r="AF467" i="1" s="1"/>
  <c r="AN467" i="1"/>
  <c r="R467" i="1"/>
  <c r="AE466" i="1"/>
  <c r="AF466" i="1" s="1"/>
  <c r="AE465" i="1"/>
  <c r="AF465" i="1" s="1"/>
  <c r="AN465" i="1"/>
  <c r="R465" i="1"/>
  <c r="AA455" i="1"/>
  <c r="AA464" i="1"/>
  <c r="O460" i="1"/>
  <c r="AU460" i="1" s="1"/>
  <c r="O452" i="1"/>
  <c r="AU452" i="1" s="1"/>
  <c r="AQ453" i="1"/>
  <c r="AA458" i="1"/>
  <c r="O463" i="1"/>
  <c r="AU463" i="1" s="1"/>
  <c r="AN464" i="1"/>
  <c r="O464" i="1"/>
  <c r="AU464" i="1" s="1"/>
  <c r="AG450" i="1"/>
  <c r="AG455" i="1"/>
  <c r="AG456" i="1"/>
  <c r="AA460" i="1"/>
  <c r="AG461" i="1"/>
  <c r="AL449" i="1"/>
  <c r="O459" i="1"/>
  <c r="AU459" i="1" s="1"/>
  <c r="O462" i="1"/>
  <c r="AU462" i="1" s="1"/>
  <c r="AP458" i="1"/>
  <c r="AP460" i="1"/>
  <c r="AP459" i="1"/>
  <c r="AG464" i="1"/>
  <c r="AQ457" i="1"/>
  <c r="AQ459" i="1"/>
  <c r="AN459" i="1"/>
  <c r="AG462" i="1"/>
  <c r="AL454" i="1"/>
  <c r="AA463" i="1"/>
  <c r="AE464" i="1"/>
  <c r="AF464" i="1" s="1"/>
  <c r="AQ452" i="1"/>
  <c r="AG459" i="1"/>
  <c r="AE460" i="1"/>
  <c r="AF460" i="1" s="1"/>
  <c r="AA462" i="1"/>
  <c r="AP463" i="1"/>
  <c r="AQ454" i="1"/>
  <c r="AG458" i="1"/>
  <c r="AN463" i="1"/>
  <c r="AQ441" i="1"/>
  <c r="AB368" i="7"/>
  <c r="AL368" i="7" s="1"/>
  <c r="U355" i="7"/>
  <c r="U367" i="7"/>
  <c r="W361" i="7"/>
  <c r="AG361" i="7" s="1"/>
  <c r="AA367" i="7"/>
  <c r="AK367" i="7" s="1"/>
  <c r="Z363" i="7"/>
  <c r="AJ363" i="7" s="1"/>
  <c r="AB367" i="7"/>
  <c r="AL367" i="7" s="1"/>
  <c r="AB366" i="7"/>
  <c r="AL366" i="7" s="1"/>
  <c r="U362" i="7"/>
  <c r="U366" i="7"/>
  <c r="Z361" i="7"/>
  <c r="AJ361" i="7" s="1"/>
  <c r="X362" i="7"/>
  <c r="AH362" i="7" s="1"/>
  <c r="Z365" i="7"/>
  <c r="AJ365" i="7" s="1"/>
  <c r="Y362" i="7"/>
  <c r="AI362" i="7" s="1"/>
  <c r="U363" i="7"/>
  <c r="Z366" i="7"/>
  <c r="AJ366" i="7" s="1"/>
  <c r="Z368" i="7"/>
  <c r="AJ368" i="7" s="1"/>
  <c r="AA362" i="7"/>
  <c r="AK362" i="7" s="1"/>
  <c r="AA368" i="7"/>
  <c r="AK368" i="7" s="1"/>
  <c r="U368" i="7"/>
  <c r="AA358" i="7"/>
  <c r="AK358" i="7" s="1"/>
  <c r="V356" i="7"/>
  <c r="AF356" i="7" s="1"/>
  <c r="Z358" i="7"/>
  <c r="AJ358" i="7" s="1"/>
  <c r="U357" i="7"/>
  <c r="W364" i="7"/>
  <c r="AG364" i="7" s="1"/>
  <c r="Z364" i="7"/>
  <c r="AJ364" i="7" s="1"/>
  <c r="AB365" i="7"/>
  <c r="AL365" i="7" s="1"/>
  <c r="Y366" i="7"/>
  <c r="AI366" i="7" s="1"/>
  <c r="V367" i="7"/>
  <c r="AF367" i="7" s="1"/>
  <c r="AD367" i="7"/>
  <c r="AN367" i="7" s="1"/>
  <c r="AA356" i="7"/>
  <c r="AK356" i="7" s="1"/>
  <c r="Y357" i="7"/>
  <c r="AI357" i="7" s="1"/>
  <c r="W355" i="7"/>
  <c r="AG355" i="7" s="1"/>
  <c r="AA360" i="7"/>
  <c r="AK360" i="7" s="1"/>
  <c r="V360" i="7"/>
  <c r="AF360" i="7" s="1"/>
  <c r="AD361" i="7"/>
  <c r="AN361" i="7" s="1"/>
  <c r="Z362" i="7"/>
  <c r="AJ362" i="7" s="1"/>
  <c r="AB363" i="7"/>
  <c r="AL363" i="7" s="1"/>
  <c r="Y364" i="7"/>
  <c r="AI364" i="7" s="1"/>
  <c r="V365" i="7"/>
  <c r="AF365" i="7" s="1"/>
  <c r="AD365" i="7"/>
  <c r="AN365" i="7" s="1"/>
  <c r="AA366" i="7"/>
  <c r="AK366" i="7" s="1"/>
  <c r="X367" i="7"/>
  <c r="AH367" i="7" s="1"/>
  <c r="W365" i="7"/>
  <c r="AG365" i="7" s="1"/>
  <c r="V359" i="7"/>
  <c r="AF359" i="7" s="1"/>
  <c r="AD359" i="7"/>
  <c r="AN359" i="7" s="1"/>
  <c r="V363" i="7"/>
  <c r="AF363" i="7" s="1"/>
  <c r="AD363" i="7"/>
  <c r="AN363" i="7" s="1"/>
  <c r="AA364" i="7"/>
  <c r="AK364" i="7" s="1"/>
  <c r="X365" i="7"/>
  <c r="AH365" i="7" s="1"/>
  <c r="AC366" i="7"/>
  <c r="AM366" i="7" s="1"/>
  <c r="U360" i="7"/>
  <c r="AC362" i="7"/>
  <c r="AM362" i="7" s="1"/>
  <c r="W363" i="7"/>
  <c r="AG363" i="7" s="1"/>
  <c r="AB364" i="7"/>
  <c r="AL364" i="7" s="1"/>
  <c r="Y365" i="7"/>
  <c r="AI365" i="7" s="1"/>
  <c r="V366" i="7"/>
  <c r="AF366" i="7" s="1"/>
  <c r="AD366" i="7"/>
  <c r="AN366" i="7" s="1"/>
  <c r="AC368" i="7"/>
  <c r="AM368" i="7" s="1"/>
  <c r="AC363" i="7"/>
  <c r="AM363" i="7" s="1"/>
  <c r="V362" i="7"/>
  <c r="AF362" i="7" s="1"/>
  <c r="AD362" i="7"/>
  <c r="AN362" i="7" s="1"/>
  <c r="X363" i="7"/>
  <c r="AH363" i="7" s="1"/>
  <c r="U364" i="7"/>
  <c r="AC364" i="7"/>
  <c r="AM364" i="7" s="1"/>
  <c r="W366" i="7"/>
  <c r="AG366" i="7" s="1"/>
  <c r="V368" i="7"/>
  <c r="AF368" i="7" s="1"/>
  <c r="AD368" i="7"/>
  <c r="AN368" i="7" s="1"/>
  <c r="W362" i="7"/>
  <c r="AG362" i="7" s="1"/>
  <c r="Y363" i="7"/>
  <c r="AI363" i="7" s="1"/>
  <c r="V364" i="7"/>
  <c r="AF364" i="7" s="1"/>
  <c r="AD364" i="7"/>
  <c r="AN364" i="7" s="1"/>
  <c r="AA365" i="7"/>
  <c r="AK365" i="7" s="1"/>
  <c r="X366" i="7"/>
  <c r="AH366" i="7" s="1"/>
  <c r="AC367" i="7"/>
  <c r="AM367" i="7" s="1"/>
  <c r="W368" i="7"/>
  <c r="AG368" i="7" s="1"/>
  <c r="Y367" i="7"/>
  <c r="AI367" i="7" s="1"/>
  <c r="Z355" i="7"/>
  <c r="AJ355" i="7" s="1"/>
  <c r="AD356" i="7"/>
  <c r="AN356" i="7" s="1"/>
  <c r="AA361" i="7"/>
  <c r="AK361" i="7" s="1"/>
  <c r="AA355" i="7"/>
  <c r="AK355" i="7" s="1"/>
  <c r="W356" i="7"/>
  <c r="AG356" i="7" s="1"/>
  <c r="AA359" i="7"/>
  <c r="AK359" i="7" s="1"/>
  <c r="X368" i="7"/>
  <c r="AH368" i="7" s="1"/>
  <c r="Z356" i="7"/>
  <c r="AJ356" i="7" s="1"/>
  <c r="Z360" i="7"/>
  <c r="AJ360" i="7" s="1"/>
  <c r="U358" i="7"/>
  <c r="AA363" i="7"/>
  <c r="AK363" i="7" s="1"/>
  <c r="X364" i="7"/>
  <c r="AH364" i="7" s="1"/>
  <c r="U365" i="7"/>
  <c r="AC365" i="7"/>
  <c r="AM365" i="7" s="1"/>
  <c r="W367" i="7"/>
  <c r="AG367" i="7" s="1"/>
  <c r="Y368" i="7"/>
  <c r="AI368" i="7" s="1"/>
  <c r="R464" i="1"/>
  <c r="R463" i="1"/>
  <c r="AE462" i="1"/>
  <c r="AF462" i="1" s="1"/>
  <c r="R462" i="1"/>
  <c r="AE461" i="1"/>
  <c r="AF461" i="1" s="1"/>
  <c r="R461" i="1"/>
  <c r="R460" i="1"/>
  <c r="AE459" i="1"/>
  <c r="AF459" i="1" s="1"/>
  <c r="R459" i="1"/>
  <c r="AE458" i="1"/>
  <c r="AF458" i="1" s="1"/>
  <c r="R458" i="1"/>
  <c r="O454" i="1"/>
  <c r="AU454" i="1" s="1"/>
  <c r="O451" i="1"/>
  <c r="AU451" i="1" s="1"/>
  <c r="AA453" i="1"/>
  <c r="AA454" i="1"/>
  <c r="AQ444" i="1"/>
  <c r="AP451" i="1"/>
  <c r="AP452" i="1"/>
  <c r="AL453" i="1"/>
  <c r="AP457" i="1"/>
  <c r="AN452" i="1"/>
  <c r="AN457" i="1"/>
  <c r="R450" i="1"/>
  <c r="O456" i="1"/>
  <c r="AU456" i="1" s="1"/>
  <c r="AG451" i="1"/>
  <c r="AA456" i="1"/>
  <c r="O457" i="1"/>
  <c r="O455" i="1"/>
  <c r="AU455" i="1" s="1"/>
  <c r="AA452" i="1"/>
  <c r="O453" i="1"/>
  <c r="AU453" i="1" s="1"/>
  <c r="AP455" i="1"/>
  <c r="AQ445" i="1"/>
  <c r="AA451" i="1"/>
  <c r="AP453" i="1"/>
  <c r="AP454" i="1"/>
  <c r="AN455" i="1"/>
  <c r="AG444" i="1"/>
  <c r="AQ451" i="1"/>
  <c r="AN451" i="1"/>
  <c r="AE456" i="1"/>
  <c r="AF456" i="1" s="1"/>
  <c r="AG453" i="1"/>
  <c r="AG454" i="1"/>
  <c r="R457" i="1"/>
  <c r="AA457" i="1"/>
  <c r="AQ446" i="1"/>
  <c r="AG452" i="1"/>
  <c r="AE453" i="1"/>
  <c r="AF453" i="1" s="1"/>
  <c r="AE457" i="1"/>
  <c r="AF457" i="1" s="1"/>
  <c r="R456" i="1"/>
  <c r="AE455" i="1"/>
  <c r="AF455" i="1" s="1"/>
  <c r="R455" i="1"/>
  <c r="AE454" i="1"/>
  <c r="AF454" i="1" s="1"/>
  <c r="R454" i="1"/>
  <c r="R453" i="1"/>
  <c r="AE452" i="1"/>
  <c r="AF452" i="1" s="1"/>
  <c r="R452" i="1"/>
  <c r="AE451" i="1"/>
  <c r="AF451" i="1" s="1"/>
  <c r="R451" i="1"/>
  <c r="O446" i="1"/>
  <c r="AU446" i="1" s="1"/>
  <c r="AA443" i="1"/>
  <c r="AQ449" i="1"/>
  <c r="O448" i="1"/>
  <c r="AU448" i="1" s="1"/>
  <c r="O449" i="1"/>
  <c r="AG447" i="1"/>
  <c r="O445" i="1"/>
  <c r="AU445" i="1" s="1"/>
  <c r="AA444" i="1"/>
  <c r="AA445" i="1"/>
  <c r="O447" i="1"/>
  <c r="AU447" i="1" s="1"/>
  <c r="AA449" i="1"/>
  <c r="AP450" i="1"/>
  <c r="AQ430" i="1"/>
  <c r="O444" i="1"/>
  <c r="AU444" i="1" s="1"/>
  <c r="AN444" i="1"/>
  <c r="AG445" i="1"/>
  <c r="R449" i="1"/>
  <c r="AN449" i="1"/>
  <c r="O450" i="1"/>
  <c r="AU450" i="1" s="1"/>
  <c r="AB355" i="7"/>
  <c r="AL355" i="7" s="1"/>
  <c r="X357" i="7"/>
  <c r="AH357" i="7" s="1"/>
  <c r="Z357" i="7"/>
  <c r="AJ357" i="7" s="1"/>
  <c r="AD360" i="7"/>
  <c r="AN360" i="7" s="1"/>
  <c r="AB361" i="7"/>
  <c r="AL361" i="7" s="1"/>
  <c r="AA342" i="7"/>
  <c r="AK342" i="7" s="1"/>
  <c r="AA346" i="7"/>
  <c r="AK346" i="7" s="1"/>
  <c r="AD347" i="7"/>
  <c r="AN347" i="7" s="1"/>
  <c r="Z349" i="7"/>
  <c r="AJ349" i="7" s="1"/>
  <c r="X348" i="7"/>
  <c r="AH348" i="7" s="1"/>
  <c r="V351" i="7"/>
  <c r="AF351" i="7" s="1"/>
  <c r="AD351" i="7"/>
  <c r="AN351" i="7" s="1"/>
  <c r="AB350" i="7"/>
  <c r="AL350" i="7" s="1"/>
  <c r="Z353" i="7"/>
  <c r="AJ353" i="7" s="1"/>
  <c r="U341" i="7"/>
  <c r="AG446" i="1"/>
  <c r="AC355" i="7"/>
  <c r="AM355" i="7" s="1"/>
  <c r="X356" i="7"/>
  <c r="AH356" i="7" s="1"/>
  <c r="AA357" i="7"/>
  <c r="AK357" i="7" s="1"/>
  <c r="W359" i="7"/>
  <c r="AG359" i="7" s="1"/>
  <c r="Z359" i="7"/>
  <c r="AJ359" i="7" s="1"/>
  <c r="U361" i="7"/>
  <c r="AC361" i="7"/>
  <c r="AM361" i="7" s="1"/>
  <c r="AQ436" i="1"/>
  <c r="U348" i="7"/>
  <c r="U352" i="7"/>
  <c r="AN445" i="1"/>
  <c r="AA447" i="1"/>
  <c r="V355" i="7"/>
  <c r="AF355" i="7" s="1"/>
  <c r="AD355" i="7"/>
  <c r="AN355" i="7" s="1"/>
  <c r="Y356" i="7"/>
  <c r="AI356" i="7" s="1"/>
  <c r="AB358" i="7"/>
  <c r="AL358" i="7" s="1"/>
  <c r="X359" i="7"/>
  <c r="AH359" i="7" s="1"/>
  <c r="AB360" i="7"/>
  <c r="AL360" i="7" s="1"/>
  <c r="V361" i="7"/>
  <c r="AF361" i="7" s="1"/>
  <c r="AB357" i="7"/>
  <c r="AL357" i="7" s="1"/>
  <c r="X361" i="7"/>
  <c r="AH361" i="7" s="1"/>
  <c r="R448" i="1"/>
  <c r="W358" i="7"/>
  <c r="AG358" i="7" s="1"/>
  <c r="W360" i="7"/>
  <c r="AG360" i="7" s="1"/>
  <c r="AC358" i="7"/>
  <c r="AM358" i="7" s="1"/>
  <c r="AC360" i="7"/>
  <c r="AM360" i="7" s="1"/>
  <c r="X355" i="7"/>
  <c r="AH355" i="7" s="1"/>
  <c r="V358" i="7"/>
  <c r="AF358" i="7" s="1"/>
  <c r="AD358" i="7"/>
  <c r="AN358" i="7" s="1"/>
  <c r="AA446" i="1"/>
  <c r="AA448" i="1"/>
  <c r="Y355" i="7"/>
  <c r="AI355" i="7" s="1"/>
  <c r="AB356" i="7"/>
  <c r="AL356" i="7" s="1"/>
  <c r="AC357" i="7"/>
  <c r="AM357" i="7" s="1"/>
  <c r="Y361" i="7"/>
  <c r="AI361" i="7" s="1"/>
  <c r="AG449" i="1"/>
  <c r="U356" i="7"/>
  <c r="AC356" i="7"/>
  <c r="AM356" i="7" s="1"/>
  <c r="V357" i="7"/>
  <c r="AF357" i="7" s="1"/>
  <c r="AD357" i="7"/>
  <c r="AN357" i="7" s="1"/>
  <c r="X358" i="7"/>
  <c r="AH358" i="7" s="1"/>
  <c r="AB359" i="7"/>
  <c r="AL359" i="7" s="1"/>
  <c r="X360" i="7"/>
  <c r="AH360" i="7" s="1"/>
  <c r="Y359" i="7"/>
  <c r="AI359" i="7" s="1"/>
  <c r="AN446" i="1"/>
  <c r="AG448" i="1"/>
  <c r="AA450" i="1"/>
  <c r="W357" i="7"/>
  <c r="AG357" i="7" s="1"/>
  <c r="Y358" i="7"/>
  <c r="AI358" i="7" s="1"/>
  <c r="U359" i="7"/>
  <c r="AC359" i="7"/>
  <c r="AM359" i="7" s="1"/>
  <c r="Y360" i="7"/>
  <c r="AI360" i="7" s="1"/>
  <c r="AA353" i="7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N436" i="1"/>
  <c r="O437" i="1"/>
  <c r="AU437" i="1" s="1"/>
  <c r="O433" i="1"/>
  <c r="AU433" i="1" s="1"/>
  <c r="AA430" i="1"/>
  <c r="AN431" i="1"/>
  <c r="AG439" i="1"/>
  <c r="AG440" i="1"/>
  <c r="AP442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Q439" i="1"/>
  <c r="AQ440" i="1"/>
  <c r="AG443" i="1"/>
  <c r="AA440" i="1"/>
  <c r="AN423" i="1"/>
  <c r="AG424" i="1"/>
  <c r="AA429" i="1"/>
  <c r="AG430" i="1"/>
  <c r="O435" i="1"/>
  <c r="AU435" i="1" s="1"/>
  <c r="AP434" i="1"/>
  <c r="AA436" i="1"/>
  <c r="AP439" i="1"/>
  <c r="AP440" i="1"/>
  <c r="AG442" i="1"/>
  <c r="O434" i="1"/>
  <c r="AU434" i="1" s="1"/>
  <c r="O436" i="1"/>
  <c r="AU436" i="1" s="1"/>
  <c r="AP435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G426" i="1"/>
  <c r="AG429" i="1"/>
  <c r="AQ426" i="1"/>
  <c r="R432" i="1"/>
  <c r="AL433" i="1"/>
  <c r="AG435" i="1"/>
  <c r="AE436" i="1"/>
  <c r="AF436" i="1" s="1"/>
  <c r="AG425" i="1"/>
  <c r="AP432" i="1"/>
  <c r="AG434" i="1"/>
  <c r="AG433" i="1"/>
  <c r="AA433" i="1"/>
  <c r="O425" i="1"/>
  <c r="AU425" i="1" s="1"/>
  <c r="AP420" i="1"/>
  <c r="AG431" i="1"/>
  <c r="AQ433" i="1"/>
  <c r="O430" i="1"/>
  <c r="AU430" i="1" s="1"/>
  <c r="AA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O424" i="1"/>
  <c r="AU424" i="1" s="1"/>
  <c r="AG428" i="1"/>
  <c r="AG427" i="1"/>
  <c r="AL416" i="1"/>
  <c r="AE417" i="1"/>
  <c r="AF417" i="1" s="1"/>
  <c r="AA428" i="1"/>
  <c r="AA427" i="1"/>
  <c r="AP428" i="1"/>
  <c r="AA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O413" i="1"/>
  <c r="AU413" i="1" s="1"/>
  <c r="O419" i="1"/>
  <c r="AU419" i="1" s="1"/>
  <c r="AA416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G410" i="1"/>
  <c r="AA412" i="1"/>
  <c r="AA414" i="1"/>
  <c r="O415" i="1"/>
  <c r="AU415" i="1" s="1"/>
  <c r="AQ403" i="1"/>
  <c r="AG409" i="1"/>
  <c r="O412" i="1"/>
  <c r="AU412" i="1" s="1"/>
  <c r="AQ411" i="1"/>
  <c r="AQ413" i="1"/>
  <c r="AA409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A403" i="1"/>
  <c r="R405" i="1"/>
  <c r="AA405" i="1"/>
  <c r="AG407" i="1"/>
  <c r="O402" i="1"/>
  <c r="AU402" i="1" s="1"/>
  <c r="AP403" i="1"/>
  <c r="AP405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G396" i="1"/>
  <c r="AA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P398" i="1"/>
  <c r="AN399" i="1"/>
  <c r="AG395" i="1"/>
  <c r="AA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AS392" i="1" s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AS391" i="1" s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AS390" i="1" s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R388" i="1" s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AS386" i="1" s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R385" i="1" s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AS384" i="1" s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AS382" i="1" s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AS381" i="1" s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AS379" i="1" s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AS378" i="1" s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AS377" i="1" s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AS376" i="1" s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AS375" i="1" s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AS374" i="1" s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AS373" i="1" s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AS372" i="1" s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AS371" i="1" s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R369" i="1" s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AS368" i="1" s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439" i="7" l="1"/>
  <c r="AO439" i="7" s="1"/>
  <c r="AE437" i="7"/>
  <c r="AO437" i="7" s="1"/>
  <c r="AU528" i="1"/>
  <c r="S528" i="1"/>
  <c r="S525" i="1"/>
  <c r="AU527" i="1"/>
  <c r="S527" i="1"/>
  <c r="AE440" i="7"/>
  <c r="AO440" i="7" s="1"/>
  <c r="AU526" i="1"/>
  <c r="S526" i="1"/>
  <c r="S522" i="1"/>
  <c r="AU529" i="1"/>
  <c r="S529" i="1"/>
  <c r="AE425" i="7"/>
  <c r="AO425" i="7" s="1"/>
  <c r="AE436" i="7"/>
  <c r="AO436" i="7" s="1"/>
  <c r="S523" i="1"/>
  <c r="S487" i="1"/>
  <c r="AU487" i="1"/>
  <c r="AE428" i="7"/>
  <c r="AO428" i="7" s="1"/>
  <c r="S457" i="1"/>
  <c r="AU457" i="1"/>
  <c r="AE431" i="7"/>
  <c r="AO431" i="7" s="1"/>
  <c r="S521" i="1"/>
  <c r="S507" i="1"/>
  <c r="AU507" i="1"/>
  <c r="AE435" i="7"/>
  <c r="AO435" i="7" s="1"/>
  <c r="S466" i="1"/>
  <c r="AU466" i="1"/>
  <c r="AE433" i="7"/>
  <c r="AO433" i="7" s="1"/>
  <c r="AE434" i="7"/>
  <c r="AO434" i="7" s="1"/>
  <c r="S405" i="1"/>
  <c r="AU405" i="1"/>
  <c r="S449" i="1"/>
  <c r="AU449" i="1"/>
  <c r="AE430" i="7"/>
  <c r="AO430" i="7" s="1"/>
  <c r="S471" i="1"/>
  <c r="AU471" i="1"/>
  <c r="AE427" i="7"/>
  <c r="AO427" i="7" s="1"/>
  <c r="AE432" i="7"/>
  <c r="AO432" i="7" s="1"/>
  <c r="AE429" i="7"/>
  <c r="AO429" i="7" s="1"/>
  <c r="AE426" i="7"/>
  <c r="AO426" i="7" s="1"/>
  <c r="S504" i="1"/>
  <c r="S516" i="1"/>
  <c r="S520" i="1"/>
  <c r="S512" i="1"/>
  <c r="S515" i="1"/>
  <c r="S506" i="1"/>
  <c r="S493" i="1"/>
  <c r="S503" i="1"/>
  <c r="S518" i="1"/>
  <c r="S519" i="1"/>
  <c r="AE420" i="7"/>
  <c r="AO420" i="7" s="1"/>
  <c r="AE423" i="7"/>
  <c r="AO423" i="7" s="1"/>
  <c r="S505" i="1"/>
  <c r="AE424" i="7"/>
  <c r="AO424" i="7" s="1"/>
  <c r="S517" i="1"/>
  <c r="AE421" i="7"/>
  <c r="AO421" i="7" s="1"/>
  <c r="S513" i="1"/>
  <c r="AE412" i="7"/>
  <c r="AO412" i="7" s="1"/>
  <c r="AE418" i="7"/>
  <c r="AO418" i="7" s="1"/>
  <c r="AE419" i="7"/>
  <c r="AO419" i="7" s="1"/>
  <c r="S508" i="1"/>
  <c r="AE417" i="7"/>
  <c r="AO417" i="7" s="1"/>
  <c r="AE422" i="7"/>
  <c r="AO422" i="7" s="1"/>
  <c r="AE413" i="7"/>
  <c r="AO413" i="7" s="1"/>
  <c r="S509" i="1"/>
  <c r="S501" i="1"/>
  <c r="S500" i="1"/>
  <c r="S510" i="1"/>
  <c r="S496" i="1"/>
  <c r="S502" i="1"/>
  <c r="AE411" i="7"/>
  <c r="AO411" i="7" s="1"/>
  <c r="AE415" i="7"/>
  <c r="AO415" i="7" s="1"/>
  <c r="AE414" i="7"/>
  <c r="AO414" i="7" s="1"/>
  <c r="AE416" i="7"/>
  <c r="AO416" i="7" s="1"/>
  <c r="S478" i="1"/>
  <c r="S495" i="1"/>
  <c r="S499" i="1"/>
  <c r="S497" i="1"/>
  <c r="AE408" i="7"/>
  <c r="AO408" i="7" s="1"/>
  <c r="AE401" i="7"/>
  <c r="AO401" i="7" s="1"/>
  <c r="AE405" i="7"/>
  <c r="AO405" i="7" s="1"/>
  <c r="AE409" i="7"/>
  <c r="AO409" i="7" s="1"/>
  <c r="AE403" i="7"/>
  <c r="AO403" i="7" s="1"/>
  <c r="AE402" i="7"/>
  <c r="AO402" i="7" s="1"/>
  <c r="AE406" i="7"/>
  <c r="AO406" i="7" s="1"/>
  <c r="AE407" i="7"/>
  <c r="AO407" i="7" s="1"/>
  <c r="AE400" i="7"/>
  <c r="AO400" i="7" s="1"/>
  <c r="AE385" i="7"/>
  <c r="AO385" i="7" s="1"/>
  <c r="AE394" i="7"/>
  <c r="AO394" i="7" s="1"/>
  <c r="AE396" i="7"/>
  <c r="AO396" i="7" s="1"/>
  <c r="AE397" i="7"/>
  <c r="AO397" i="7" s="1"/>
  <c r="AE392" i="7"/>
  <c r="AO392" i="7" s="1"/>
  <c r="AE399" i="7"/>
  <c r="AO399" i="7" s="1"/>
  <c r="AE404" i="7"/>
  <c r="AO404" i="7" s="1"/>
  <c r="AE410" i="7"/>
  <c r="AO410" i="7" s="1"/>
  <c r="AE398" i="7"/>
  <c r="AO398" i="7" s="1"/>
  <c r="S490" i="1"/>
  <c r="S483" i="1"/>
  <c r="S482" i="1"/>
  <c r="S481" i="1"/>
  <c r="S494" i="1"/>
  <c r="S491" i="1"/>
  <c r="S486" i="1"/>
  <c r="S489" i="1"/>
  <c r="S498" i="1"/>
  <c r="S488" i="1"/>
  <c r="S492" i="1"/>
  <c r="S485" i="1"/>
  <c r="S484" i="1"/>
  <c r="S473" i="1"/>
  <c r="S479" i="1"/>
  <c r="AE386" i="7"/>
  <c r="AO386" i="7" s="1"/>
  <c r="AE390" i="7"/>
  <c r="AO390" i="7" s="1"/>
  <c r="AE387" i="7"/>
  <c r="AO387" i="7" s="1"/>
  <c r="AE395" i="7"/>
  <c r="AO395" i="7" s="1"/>
  <c r="AE391" i="7"/>
  <c r="AO391" i="7" s="1"/>
  <c r="AE393" i="7"/>
  <c r="AO393" i="7" s="1"/>
  <c r="AE388" i="7"/>
  <c r="AO388" i="7" s="1"/>
  <c r="S477" i="1"/>
  <c r="S474" i="1"/>
  <c r="S480" i="1"/>
  <c r="S469" i="1"/>
  <c r="S472" i="1"/>
  <c r="S475" i="1"/>
  <c r="AE389" i="7"/>
  <c r="AO389" i="7" s="1"/>
  <c r="AE384" i="7"/>
  <c r="AO384" i="7" s="1"/>
  <c r="AE383" i="7"/>
  <c r="AO383" i="7" s="1"/>
  <c r="S476" i="1"/>
  <c r="AE380" i="7"/>
  <c r="AO380" i="7" s="1"/>
  <c r="AE376" i="7"/>
  <c r="AO376" i="7" s="1"/>
  <c r="AE374" i="7"/>
  <c r="AO374" i="7" s="1"/>
  <c r="AE379" i="7"/>
  <c r="AO379" i="7" s="1"/>
  <c r="AE378" i="7"/>
  <c r="AO378" i="7" s="1"/>
  <c r="AE377" i="7"/>
  <c r="AO377" i="7" s="1"/>
  <c r="AE382" i="7"/>
  <c r="AO382" i="7" s="1"/>
  <c r="AE381" i="7"/>
  <c r="AO381" i="7" s="1"/>
  <c r="S461" i="1"/>
  <c r="S462" i="1"/>
  <c r="S465" i="1"/>
  <c r="S464" i="1"/>
  <c r="S467" i="1"/>
  <c r="S458" i="1"/>
  <c r="S460" i="1"/>
  <c r="S470" i="1"/>
  <c r="S452" i="1"/>
  <c r="AE371" i="7"/>
  <c r="AO371" i="7" s="1"/>
  <c r="AE372" i="7"/>
  <c r="AO372" i="7" s="1"/>
  <c r="AE370" i="7"/>
  <c r="AO370" i="7" s="1"/>
  <c r="AE375" i="7"/>
  <c r="AO375" i="7" s="1"/>
  <c r="AE369" i="7"/>
  <c r="AO369" i="7" s="1"/>
  <c r="AE373" i="7"/>
  <c r="AO373" i="7" s="1"/>
  <c r="S442" i="1"/>
  <c r="S463" i="1"/>
  <c r="S440" i="1"/>
  <c r="S454" i="1"/>
  <c r="S459" i="1"/>
  <c r="S448" i="1"/>
  <c r="S455" i="1"/>
  <c r="S445" i="1"/>
  <c r="S451" i="1"/>
  <c r="AE362" i="7"/>
  <c r="AO362" i="7" s="1"/>
  <c r="AE368" i="7"/>
  <c r="AO368" i="7" s="1"/>
  <c r="AE367" i="7"/>
  <c r="AO367" i="7" s="1"/>
  <c r="AE363" i="7"/>
  <c r="AO363" i="7" s="1"/>
  <c r="AE366" i="7"/>
  <c r="AO366" i="7" s="1"/>
  <c r="AE357" i="7"/>
  <c r="AO357" i="7" s="1"/>
  <c r="AE364" i="7"/>
  <c r="AO364" i="7" s="1"/>
  <c r="AE355" i="7"/>
  <c r="AO355" i="7" s="1"/>
  <c r="AE358" i="7"/>
  <c r="AO358" i="7" s="1"/>
  <c r="AE365" i="7"/>
  <c r="AO365" i="7" s="1"/>
  <c r="AE360" i="7"/>
  <c r="AO360" i="7" s="1"/>
  <c r="S446" i="1"/>
  <c r="S456" i="1"/>
  <c r="S444" i="1"/>
  <c r="S453" i="1"/>
  <c r="S447" i="1"/>
  <c r="S420" i="1"/>
  <c r="S450" i="1"/>
  <c r="AE361" i="7"/>
  <c r="AO361" i="7" s="1"/>
  <c r="AE348" i="7"/>
  <c r="AO348" i="7" s="1"/>
  <c r="S439" i="1"/>
  <c r="S443" i="1"/>
  <c r="AE359" i="7"/>
  <c r="AO359" i="7" s="1"/>
  <c r="AE356" i="7"/>
  <c r="AO356" i="7" s="1"/>
  <c r="AE350" i="7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AU397" i="1" s="1"/>
  <c r="O396" i="1"/>
  <c r="AU396" i="1" s="1"/>
  <c r="AP391" i="1"/>
  <c r="AL391" i="1"/>
  <c r="O399" i="1"/>
  <c r="AU399" i="1" s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A393" i="1"/>
  <c r="AA388" i="1"/>
  <c r="AA389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Q385" i="1"/>
  <c r="AA382" i="1"/>
  <c r="AQ384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O384" i="1"/>
  <c r="AU384" i="1" s="1"/>
  <c r="O386" i="1"/>
  <c r="AU386" i="1" s="1"/>
  <c r="AP385" i="1"/>
  <c r="AQ374" i="1"/>
  <c r="O385" i="1"/>
  <c r="AU385" i="1" s="1"/>
  <c r="AN380" i="1"/>
  <c r="AG381" i="1"/>
  <c r="AG384" i="1"/>
  <c r="AG385" i="1"/>
  <c r="O375" i="1"/>
  <c r="AU375" i="1" s="1"/>
  <c r="AA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A375" i="1"/>
  <c r="AP377" i="1"/>
  <c r="AP379" i="1"/>
  <c r="AQ372" i="1"/>
  <c r="AN377" i="1"/>
  <c r="AN379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A367" i="1"/>
  <c r="AQ371" i="1"/>
  <c r="AA372" i="1"/>
  <c r="AG368" i="1"/>
  <c r="AA370" i="1"/>
  <c r="AP371" i="1"/>
  <c r="R372" i="1"/>
  <c r="R367" i="1"/>
  <c r="AP367" i="1"/>
  <c r="AP370" i="1"/>
  <c r="AN371" i="1"/>
  <c r="AP372" i="1"/>
  <c r="AP373" i="1"/>
  <c r="R373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S399" i="1"/>
  <c r="S396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AS366" i="1" s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U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AS364" i="1" s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AS363" i="1" s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AS361" i="1" s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AS360" i="1" s="1"/>
  <c r="Y360" i="1"/>
  <c r="AR360" i="1" s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AS359" i="1" s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AS357" i="1" s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AS354" i="1" s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R353" i="1" s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AS352" i="1" s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AS350" i="1" s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R349" i="1" s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AS348" i="1" s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AS347" i="1" s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AS346" i="1" s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U368" i="1" s="1"/>
  <c r="AQ356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O365" i="1"/>
  <c r="AU365" i="1" s="1"/>
  <c r="AQ365" i="1"/>
  <c r="AG362" i="1"/>
  <c r="AA363" i="1"/>
  <c r="AG366" i="1"/>
  <c r="AA364" i="1"/>
  <c r="O363" i="1"/>
  <c r="AU363" i="1" s="1"/>
  <c r="AG365" i="1"/>
  <c r="AA362" i="1"/>
  <c r="AA356" i="1"/>
  <c r="AA354" i="1"/>
  <c r="AQ362" i="1"/>
  <c r="AG364" i="1"/>
  <c r="AA358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G356" i="1"/>
  <c r="AG357" i="1"/>
  <c r="AG358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A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P348" i="1"/>
  <c r="AA347" i="1"/>
  <c r="U258" i="7"/>
  <c r="AG348" i="1"/>
  <c r="AG347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AS345" i="1" s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R344" i="1" s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AT343" i="1" s="1"/>
  <c r="L343" i="1"/>
  <c r="W343" i="1"/>
  <c r="AO343" i="1"/>
  <c r="BF343" i="1"/>
  <c r="J343" i="1"/>
  <c r="AD342" i="1"/>
  <c r="AI342" i="1"/>
  <c r="AL342" i="1" s="1"/>
  <c r="Z342" i="1"/>
  <c r="AS342" i="1" s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AS341" i="1" s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AS340" i="1" s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AS339" i="1" s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S367" i="1" l="1"/>
  <c r="AU367" i="1"/>
  <c r="AE288" i="7"/>
  <c r="AO288" i="7" s="1"/>
  <c r="AE287" i="7"/>
  <c r="AO287" i="7" s="1"/>
  <c r="AC268" i="7"/>
  <c r="AM268" i="7" s="1"/>
  <c r="AE289" i="7"/>
  <c r="AO289" i="7" s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AU350" i="1" s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A344" i="1"/>
  <c r="AL340" i="1"/>
  <c r="U252" i="7"/>
  <c r="AN341" i="1"/>
  <c r="AN344" i="1"/>
  <c r="U256" i="7"/>
  <c r="AE269" i="7" s="1"/>
  <c r="AO269" i="7" s="1"/>
  <c r="AG341" i="1"/>
  <c r="AA345" i="1"/>
  <c r="O347" i="1"/>
  <c r="AU347" i="1" s="1"/>
  <c r="AG344" i="1"/>
  <c r="AQ340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S350" i="1"/>
  <c r="S346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AS338" i="1" s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AU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U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AS335" i="1" s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E36" i="7"/>
  <c r="AE204" i="7"/>
  <c r="AE258" i="7"/>
  <c r="AO258" i="7" s="1"/>
  <c r="AE94" i="7"/>
  <c r="O342" i="1"/>
  <c r="AE111" i="7"/>
  <c r="AG336" i="1"/>
  <c r="AE253" i="7"/>
  <c r="AO253" i="7" s="1"/>
  <c r="AG335" i="1"/>
  <c r="AE21" i="7"/>
  <c r="AE170" i="7"/>
  <c r="AE178" i="7"/>
  <c r="AE256" i="7"/>
  <c r="AO256" i="7" s="1"/>
  <c r="AE248" i="7"/>
  <c r="AO248" i="7" s="1"/>
  <c r="AE201" i="7"/>
  <c r="AE212" i="7"/>
  <c r="AO212" i="7" s="1"/>
  <c r="AE88" i="7"/>
  <c r="AE259" i="7"/>
  <c r="AO259" i="7" s="1"/>
  <c r="AE172" i="7"/>
  <c r="AE254" i="7"/>
  <c r="AO254" i="7" s="1"/>
  <c r="AE78" i="7"/>
  <c r="O341" i="1"/>
  <c r="AU341" i="1" s="1"/>
  <c r="AE41" i="7"/>
  <c r="S343" i="1"/>
  <c r="AA335" i="1"/>
  <c r="AP337" i="1"/>
  <c r="AE20" i="7"/>
  <c r="AE257" i="7"/>
  <c r="AO257" i="7" s="1"/>
  <c r="AE255" i="7"/>
  <c r="AO255" i="7" s="1"/>
  <c r="AE252" i="7"/>
  <c r="AO252" i="7" s="1"/>
  <c r="AE72" i="7"/>
  <c r="AE33" i="7"/>
  <c r="AE76" i="7"/>
  <c r="AE200" i="7"/>
  <c r="AE251" i="7"/>
  <c r="AO251" i="7" s="1"/>
  <c r="AE242" i="7"/>
  <c r="AO242" i="7" s="1"/>
  <c r="AE244" i="7"/>
  <c r="AO244" i="7" s="1"/>
  <c r="AE83" i="7"/>
  <c r="AE123" i="7"/>
  <c r="AE99" i="7"/>
  <c r="AE205" i="7"/>
  <c r="AE203" i="7"/>
  <c r="AE247" i="7"/>
  <c r="AO247" i="7" s="1"/>
  <c r="AE243" i="7"/>
  <c r="AO243" i="7" s="1"/>
  <c r="AE66" i="7"/>
  <c r="AE85" i="7"/>
  <c r="AE167" i="7"/>
  <c r="AE198" i="7"/>
  <c r="AE246" i="7"/>
  <c r="AO246" i="7" s="1"/>
  <c r="AE193" i="7"/>
  <c r="AE233" i="7"/>
  <c r="AO233" i="7" s="1"/>
  <c r="AE249" i="7"/>
  <c r="AO249" i="7" s="1"/>
  <c r="AE26" i="7"/>
  <c r="AA336" i="1"/>
  <c r="AE129" i="7"/>
  <c r="AE206" i="7"/>
  <c r="AE245" i="7"/>
  <c r="AO245" i="7" s="1"/>
  <c r="AE250" i="7"/>
  <c r="AO250" i="7" s="1"/>
  <c r="AE140" i="7"/>
  <c r="AQ336" i="1"/>
  <c r="AE335" i="1"/>
  <c r="AF335" i="1" s="1"/>
  <c r="AA337" i="1"/>
  <c r="AE89" i="7"/>
  <c r="AP336" i="1"/>
  <c r="AE80" i="7"/>
  <c r="AE158" i="7"/>
  <c r="AE45" i="7"/>
  <c r="AN336" i="1"/>
  <c r="AG337" i="1"/>
  <c r="AE38" i="7"/>
  <c r="AE177" i="7"/>
  <c r="AE220" i="7"/>
  <c r="AO220" i="7" s="1"/>
  <c r="AE59" i="7"/>
  <c r="AE58" i="7"/>
  <c r="AE54" i="7"/>
  <c r="AE24" i="7"/>
  <c r="AE23" i="7"/>
  <c r="AE57" i="7"/>
  <c r="AE71" i="7"/>
  <c r="AE48" i="7"/>
  <c r="AE39" i="7"/>
  <c r="AE22" i="7"/>
  <c r="AE75" i="7"/>
  <c r="AE115" i="7"/>
  <c r="AE128" i="7"/>
  <c r="AE108" i="7"/>
  <c r="AE156" i="7"/>
  <c r="AE147" i="7"/>
  <c r="AE146" i="7"/>
  <c r="AE148" i="7"/>
  <c r="AE127" i="7"/>
  <c r="AE161" i="7"/>
  <c r="AE137" i="7"/>
  <c r="AE231" i="7"/>
  <c r="AO231" i="7" s="1"/>
  <c r="AE214" i="7"/>
  <c r="AO214" i="7" s="1"/>
  <c r="AE202" i="7"/>
  <c r="AE49" i="7"/>
  <c r="AE112" i="7"/>
  <c r="AE93" i="7"/>
  <c r="AE64" i="7"/>
  <c r="AE107" i="7"/>
  <c r="AE135" i="7"/>
  <c r="AE134" i="7"/>
  <c r="AE152" i="7"/>
  <c r="AE153" i="7"/>
  <c r="AE216" i="7"/>
  <c r="AO216" i="7" s="1"/>
  <c r="AE213" i="7"/>
  <c r="AO213" i="7" s="1"/>
  <c r="AE229" i="7"/>
  <c r="AO229" i="7" s="1"/>
  <c r="AE42" i="7"/>
  <c r="AE35" i="7"/>
  <c r="AE34" i="7"/>
  <c r="AE61" i="7"/>
  <c r="AE106" i="7"/>
  <c r="AE105" i="7"/>
  <c r="AE62" i="7"/>
  <c r="AE18" i="7"/>
  <c r="AE104" i="7"/>
  <c r="AE101" i="7"/>
  <c r="AE79" i="7"/>
  <c r="AE82" i="7"/>
  <c r="AE151" i="7"/>
  <c r="AE150" i="7"/>
  <c r="AE136" i="7"/>
  <c r="AE143" i="7"/>
  <c r="AE141" i="7"/>
  <c r="AE142" i="7"/>
  <c r="AE154" i="7"/>
  <c r="AE181" i="7"/>
  <c r="AE179" i="7"/>
  <c r="AE180" i="7"/>
  <c r="AE139" i="7"/>
  <c r="AE189" i="7"/>
  <c r="AE217" i="7"/>
  <c r="AO217" i="7" s="1"/>
  <c r="AE209" i="7"/>
  <c r="AE239" i="7"/>
  <c r="AO239" i="7" s="1"/>
  <c r="AE188" i="7"/>
  <c r="AE51" i="7"/>
  <c r="AE50" i="7"/>
  <c r="AE70" i="7"/>
  <c r="AE68" i="7"/>
  <c r="AE65" i="7"/>
  <c r="AE19" i="7"/>
  <c r="AE29" i="7"/>
  <c r="AE69" i="7"/>
  <c r="AE56" i="7"/>
  <c r="AE63" i="7"/>
  <c r="AE87" i="7"/>
  <c r="AE95" i="7"/>
  <c r="AE124" i="7"/>
  <c r="AE119" i="7"/>
  <c r="AE122" i="7"/>
  <c r="AE98" i="7"/>
  <c r="AE97" i="7"/>
  <c r="AE96" i="7"/>
  <c r="AE116" i="7"/>
  <c r="AE144" i="7"/>
  <c r="AE120" i="7"/>
  <c r="AE100" i="7"/>
  <c r="AE171" i="7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E192" i="7"/>
  <c r="AE40" i="7"/>
  <c r="AE17" i="7"/>
  <c r="AE52" i="7"/>
  <c r="AE43" i="7"/>
  <c r="AE37" i="7"/>
  <c r="AE55" i="7"/>
  <c r="AE84" i="7"/>
  <c r="AE81" i="7"/>
  <c r="AE77" i="7"/>
  <c r="AE90" i="7"/>
  <c r="AE92" i="7"/>
  <c r="AE133" i="7"/>
  <c r="AE121" i="7"/>
  <c r="AE132" i="7"/>
  <c r="AE125" i="7"/>
  <c r="AE138" i="7"/>
  <c r="AE145" i="7"/>
  <c r="AE190" i="7"/>
  <c r="AE210" i="7"/>
  <c r="AE228" i="7"/>
  <c r="AO228" i="7" s="1"/>
  <c r="AE237" i="7"/>
  <c r="AO237" i="7" s="1"/>
  <c r="AE241" i="7"/>
  <c r="AO241" i="7" s="1"/>
  <c r="AE208" i="7"/>
  <c r="AE185" i="7"/>
  <c r="AE53" i="7"/>
  <c r="AE67" i="7"/>
  <c r="AE28" i="7"/>
  <c r="AE74" i="7"/>
  <c r="AE73" i="7"/>
  <c r="AE44" i="7"/>
  <c r="AE91" i="7"/>
  <c r="AE118" i="7"/>
  <c r="AE149" i="7"/>
  <c r="AE126" i="7"/>
  <c r="AE165" i="7"/>
  <c r="AE155" i="7"/>
  <c r="AE183" i="7"/>
  <c r="AE182" i="7"/>
  <c r="AE184" i="7"/>
  <c r="AE160" i="7"/>
  <c r="AE187" i="7"/>
  <c r="AE226" i="7"/>
  <c r="AO226" i="7" s="1"/>
  <c r="AE240" i="7"/>
  <c r="AO240" i="7" s="1"/>
  <c r="AE199" i="7"/>
  <c r="AE218" i="7"/>
  <c r="AO218" i="7" s="1"/>
  <c r="AE117" i="7"/>
  <c r="AE113" i="7"/>
  <c r="AE109" i="7"/>
  <c r="AE131" i="7"/>
  <c r="AE130" i="7"/>
  <c r="AE114" i="7"/>
  <c r="AE169" i="7"/>
  <c r="AE168" i="7"/>
  <c r="AE176" i="7"/>
  <c r="AE175" i="7"/>
  <c r="AE174" i="7"/>
  <c r="AE157" i="7"/>
  <c r="AE162" i="7"/>
  <c r="AE173" i="7"/>
  <c r="AE194" i="7"/>
  <c r="AE195" i="7"/>
  <c r="AE197" i="7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E25" i="7"/>
  <c r="AE47" i="7"/>
  <c r="AE46" i="7"/>
  <c r="AE60" i="7"/>
  <c r="AE31" i="7"/>
  <c r="AE32" i="7"/>
  <c r="AE30" i="7"/>
  <c r="AE86" i="7"/>
  <c r="AE102" i="7"/>
  <c r="AE103" i="7"/>
  <c r="AE110" i="7"/>
  <c r="AE159" i="7"/>
  <c r="AE164" i="7"/>
  <c r="AE163" i="7"/>
  <c r="AE166" i="7"/>
  <c r="AE186" i="7"/>
  <c r="AE215" i="7"/>
  <c r="AO215" i="7" s="1"/>
  <c r="AE230" i="7"/>
  <c r="AO230" i="7" s="1"/>
  <c r="AE211" i="7"/>
  <c r="AE207" i="7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O149" i="7" l="1"/>
  <c r="AO145" i="7"/>
  <c r="AO53" i="7"/>
  <c r="S342" i="1"/>
  <c r="AU342" i="1"/>
  <c r="AO51" i="7"/>
  <c r="AO42" i="7"/>
  <c r="AO94" i="7"/>
  <c r="AO62" i="7"/>
  <c r="S341" i="1"/>
  <c r="J2" i="6"/>
  <c r="AO74" i="7" s="1"/>
  <c r="AD334" i="1"/>
  <c r="AI334" i="1"/>
  <c r="AL334" i="1" s="1"/>
  <c r="Z334" i="1"/>
  <c r="AS334" i="1" s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U340" i="1" s="1"/>
  <c r="AO70" i="7" l="1"/>
  <c r="AO161" i="7"/>
  <c r="AO141" i="7"/>
  <c r="AO105" i="7"/>
  <c r="AO58" i="7"/>
  <c r="AO56" i="7"/>
  <c r="AO33" i="7"/>
  <c r="AO87" i="7"/>
  <c r="AO143" i="7"/>
  <c r="AO84" i="7"/>
  <c r="AO150" i="7"/>
  <c r="AO155" i="7"/>
  <c r="AO200" i="7"/>
  <c r="AO99" i="7"/>
  <c r="AO73" i="7"/>
  <c r="AO72" i="7"/>
  <c r="AO82" i="7"/>
  <c r="AO78" i="7"/>
  <c r="AO192" i="7"/>
  <c r="AO156" i="7"/>
  <c r="AO80" i="7"/>
  <c r="AO189" i="7"/>
  <c r="AO184" i="7"/>
  <c r="AO135" i="7"/>
  <c r="AO61" i="7"/>
  <c r="AO195" i="7"/>
  <c r="AO55" i="7"/>
  <c r="AO113" i="7"/>
  <c r="AO35" i="7"/>
  <c r="AO172" i="7"/>
  <c r="AO25" i="7"/>
  <c r="AO182" i="7"/>
  <c r="AO187" i="7"/>
  <c r="AO45" i="7"/>
  <c r="AO173" i="7"/>
  <c r="AO117" i="7"/>
  <c r="AO31" i="7"/>
  <c r="AO66" i="7"/>
  <c r="AO81" i="7"/>
  <c r="AO134" i="7"/>
  <c r="AO39" i="7"/>
  <c r="AO41" i="7"/>
  <c r="AO54" i="7"/>
  <c r="AO27" i="7"/>
  <c r="AO103" i="7"/>
  <c r="AO151" i="7"/>
  <c r="AO46" i="7"/>
  <c r="AO159" i="7"/>
  <c r="AO40" i="7"/>
  <c r="AO186" i="7"/>
  <c r="AO102" i="7"/>
  <c r="AO68" i="7"/>
  <c r="AO176" i="7"/>
  <c r="AO65" i="7"/>
  <c r="AO175" i="7"/>
  <c r="AO98" i="7"/>
  <c r="AO28" i="7"/>
  <c r="AO50" i="7"/>
  <c r="AO26" i="7"/>
  <c r="AO157" i="7"/>
  <c r="AO111" i="7"/>
  <c r="AO101" i="7"/>
  <c r="AO138" i="7"/>
  <c r="AO131" i="7"/>
  <c r="AO22" i="7"/>
  <c r="AO123" i="7"/>
  <c r="AO34" i="7"/>
  <c r="AO162" i="7"/>
  <c r="AO198" i="7"/>
  <c r="AO181" i="7"/>
  <c r="AO179" i="7"/>
  <c r="AO75" i="7"/>
  <c r="AO116" i="7"/>
  <c r="AO178" i="7"/>
  <c r="AO127" i="7"/>
  <c r="AO37" i="7"/>
  <c r="AO153" i="7"/>
  <c r="AO24" i="7"/>
  <c r="AO95" i="7"/>
  <c r="AO197" i="7"/>
  <c r="AO124" i="7"/>
  <c r="AO110" i="7"/>
  <c r="AO126" i="7"/>
  <c r="AO21" i="7"/>
  <c r="AO96" i="7"/>
  <c r="AO23" i="7"/>
  <c r="AO190" i="7"/>
  <c r="AO83" i="7"/>
  <c r="AO142" i="7"/>
  <c r="AO185" i="7"/>
  <c r="AO164" i="7"/>
  <c r="AO180" i="7"/>
  <c r="AO167" i="7"/>
  <c r="AO79" i="7"/>
  <c r="AO49" i="7"/>
  <c r="AO206" i="7"/>
  <c r="AO188" i="7"/>
  <c r="AO97" i="7"/>
  <c r="AO170" i="7"/>
  <c r="AO93" i="7"/>
  <c r="AO121" i="7"/>
  <c r="AO92" i="7"/>
  <c r="AO115" i="7"/>
  <c r="AO144" i="7"/>
  <c r="AO47" i="7"/>
  <c r="AO191" i="7"/>
  <c r="AO211" i="7"/>
  <c r="AO32" i="7"/>
  <c r="AO193" i="7"/>
  <c r="AO194" i="7"/>
  <c r="AO137" i="7"/>
  <c r="AO163" i="7"/>
  <c r="AO85" i="7"/>
  <c r="AO209" i="7"/>
  <c r="AO118" i="7"/>
  <c r="AO90" i="7"/>
  <c r="AO63" i="7"/>
  <c r="AO129" i="7"/>
  <c r="AO154" i="7"/>
  <c r="AO52" i="7"/>
  <c r="AO48" i="7"/>
  <c r="AO69" i="7"/>
  <c r="AO210" i="7"/>
  <c r="AO86" i="7"/>
  <c r="AO104" i="7"/>
  <c r="AO38" i="7"/>
  <c r="AO19" i="7"/>
  <c r="AO160" i="7"/>
  <c r="AO130" i="7"/>
  <c r="AO133" i="7"/>
  <c r="AO89" i="7"/>
  <c r="AO29" i="7"/>
  <c r="AO30" i="7"/>
  <c r="AO147" i="7"/>
  <c r="AO17" i="7"/>
  <c r="AO114" i="7"/>
  <c r="AO60" i="7"/>
  <c r="AO36" i="7"/>
  <c r="AO158" i="7"/>
  <c r="AO106" i="7"/>
  <c r="AO20" i="7"/>
  <c r="AO136" i="7"/>
  <c r="AO183" i="7"/>
  <c r="AO204" i="7"/>
  <c r="AO64" i="7"/>
  <c r="AO132" i="7"/>
  <c r="AO128" i="7"/>
  <c r="AO125" i="7"/>
  <c r="AO207" i="7"/>
  <c r="AO205" i="7"/>
  <c r="AO148" i="7"/>
  <c r="AO120" i="7"/>
  <c r="AO165" i="7"/>
  <c r="AO57" i="7"/>
  <c r="AO119" i="7"/>
  <c r="AO109" i="7"/>
  <c r="AO76" i="7"/>
  <c r="AO169" i="7"/>
  <c r="AO177" i="7"/>
  <c r="AO122" i="7"/>
  <c r="AO199" i="7"/>
  <c r="AO202" i="7"/>
  <c r="AO67" i="7"/>
  <c r="AO166" i="7"/>
  <c r="AO140" i="7"/>
  <c r="AO139" i="7"/>
  <c r="AO168" i="7"/>
  <c r="AO43" i="7"/>
  <c r="AO18" i="7"/>
  <c r="AO44" i="7"/>
  <c r="AO107" i="7"/>
  <c r="AO208" i="7"/>
  <c r="AO77" i="7"/>
  <c r="AO59" i="7"/>
  <c r="AO112" i="7"/>
  <c r="AO91" i="7"/>
  <c r="AO203" i="7"/>
  <c r="AO108" i="7"/>
  <c r="AO100" i="7"/>
  <c r="AO174" i="7"/>
  <c r="AO146" i="7"/>
  <c r="AO201" i="7"/>
  <c r="AO71" i="7"/>
  <c r="AO171" i="7"/>
  <c r="AO196" i="7"/>
  <c r="AO152" i="7"/>
  <c r="AO88" i="7"/>
  <c r="AQ334" i="1"/>
  <c r="AP334" i="1"/>
  <c r="AN334" i="1"/>
  <c r="AA334" i="1"/>
  <c r="AG334" i="1"/>
  <c r="S340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U339" i="1" s="1"/>
  <c r="AD332" i="1"/>
  <c r="AI332" i="1"/>
  <c r="AL332" i="1" s="1"/>
  <c r="Z332" i="1"/>
  <c r="AS332" i="1" s="1"/>
  <c r="Y332" i="1"/>
  <c r="AR332" i="1" s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S339" i="1"/>
  <c r="AG332" i="1"/>
  <c r="O338" i="1"/>
  <c r="AU338" i="1" s="1"/>
  <c r="AQ332" i="1"/>
  <c r="AN332" i="1"/>
  <c r="AA333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AS331" i="1" s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U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AS329" i="1" s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AS328" i="1" s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AS326" i="1" s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AS325" i="1" s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AS321" i="1" s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AQ331" i="1"/>
  <c r="AG331" i="1"/>
  <c r="AQ328" i="1"/>
  <c r="AQ324" i="1"/>
  <c r="O331" i="1"/>
  <c r="AU331" i="1" s="1"/>
  <c r="AN326" i="1"/>
  <c r="AQ325" i="1"/>
  <c r="AN325" i="1"/>
  <c r="AA325" i="1"/>
  <c r="S337" i="1"/>
  <c r="AQ321" i="1"/>
  <c r="AN323" i="1"/>
  <c r="AL328" i="1"/>
  <c r="O336" i="1"/>
  <c r="AU336" i="1" s="1"/>
  <c r="AL323" i="1"/>
  <c r="AP324" i="1"/>
  <c r="AP325" i="1"/>
  <c r="AL326" i="1"/>
  <c r="AG327" i="1"/>
  <c r="AQ323" i="1"/>
  <c r="AG326" i="1"/>
  <c r="AQ327" i="1"/>
  <c r="O334" i="1"/>
  <c r="AU334" i="1" s="1"/>
  <c r="AN321" i="1"/>
  <c r="AG325" i="1"/>
  <c r="AQ330" i="1"/>
  <c r="O327" i="1"/>
  <c r="AU327" i="1" s="1"/>
  <c r="O329" i="1"/>
  <c r="AU329" i="1" s="1"/>
  <c r="O330" i="1"/>
  <c r="AU330" i="1" s="1"/>
  <c r="O332" i="1"/>
  <c r="AU332" i="1" s="1"/>
  <c r="O333" i="1"/>
  <c r="AU333" i="1" s="1"/>
  <c r="AG330" i="1"/>
  <c r="O328" i="1"/>
  <c r="AU328" i="1" s="1"/>
  <c r="AP328" i="1"/>
  <c r="AA329" i="1"/>
  <c r="AA328" i="1"/>
  <c r="AA331" i="1"/>
  <c r="AA327" i="1"/>
  <c r="AA330" i="1"/>
  <c r="AQ322" i="1"/>
  <c r="AA326" i="1"/>
  <c r="AP330" i="1"/>
  <c r="AG329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35" i="1" l="1"/>
  <c r="AU335" i="1"/>
  <c r="S327" i="1"/>
  <c r="S331" i="1"/>
  <c r="AG320" i="1"/>
  <c r="S328" i="1"/>
  <c r="S329" i="1"/>
  <c r="S336" i="1"/>
  <c r="S332" i="1"/>
  <c r="AQ320" i="1"/>
  <c r="S333" i="1"/>
  <c r="S330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AS319" i="1" s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U325" i="1" s="1"/>
  <c r="AD318" i="1"/>
  <c r="AI318" i="1"/>
  <c r="AL318" i="1" s="1"/>
  <c r="Z318" i="1"/>
  <c r="AS318" i="1" s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S325" i="1"/>
  <c r="AA319" i="1"/>
  <c r="R318" i="1"/>
  <c r="AP318" i="1"/>
  <c r="AN318" i="1"/>
  <c r="AP319" i="1"/>
  <c r="O324" i="1"/>
  <c r="AU324" i="1" s="1"/>
  <c r="AG319" i="1"/>
  <c r="AG318" i="1"/>
  <c r="AE319" i="1"/>
  <c r="AF319" i="1" s="1"/>
  <c r="R319" i="1"/>
  <c r="AE318" i="1"/>
  <c r="AF318" i="1" s="1"/>
  <c r="J317" i="1"/>
  <c r="O323" i="1" s="1"/>
  <c r="AU323" i="1" s="1"/>
  <c r="AD317" i="1"/>
  <c r="AI317" i="1"/>
  <c r="AN317" i="1" s="1"/>
  <c r="Z317" i="1"/>
  <c r="AS317" i="1" s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AS315" i="1" s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S323" i="1"/>
  <c r="S324" i="1"/>
  <c r="AQ316" i="1"/>
  <c r="AA316" i="1"/>
  <c r="O321" i="1"/>
  <c r="AU321" i="1" s="1"/>
  <c r="AP316" i="1"/>
  <c r="AE317" i="1"/>
  <c r="AF317" i="1" s="1"/>
  <c r="AQ317" i="1"/>
  <c r="AL317" i="1"/>
  <c r="AP317" i="1"/>
  <c r="R317" i="1"/>
  <c r="AQ315" i="1"/>
  <c r="AE316" i="1"/>
  <c r="AF316" i="1" s="1"/>
  <c r="R316" i="1"/>
  <c r="AP315" i="1"/>
  <c r="AE315" i="1"/>
  <c r="AF315" i="1" s="1"/>
  <c r="R315" i="1"/>
  <c r="AD314" i="1"/>
  <c r="AI314" i="1"/>
  <c r="AL314" i="1" s="1"/>
  <c r="Z314" i="1"/>
  <c r="AS314" i="1" s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U320" i="1" s="1"/>
  <c r="AD313" i="1"/>
  <c r="AI313" i="1"/>
  <c r="AL313" i="1" s="1"/>
  <c r="Z313" i="1"/>
  <c r="AS313" i="1" s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S321" i="1"/>
  <c r="AP312" i="1"/>
  <c r="S320" i="1"/>
  <c r="AA310" i="1"/>
  <c r="AQ312" i="1"/>
  <c r="O319" i="1"/>
  <c r="AU319" i="1" s="1"/>
  <c r="AP314" i="1"/>
  <c r="AG310" i="1"/>
  <c r="AN314" i="1"/>
  <c r="AA314" i="1"/>
  <c r="AG311" i="1"/>
  <c r="O318" i="1"/>
  <c r="AU318" i="1" s="1"/>
  <c r="AA313" i="1"/>
  <c r="AP313" i="1"/>
  <c r="AP311" i="1"/>
  <c r="AN312" i="1"/>
  <c r="AN313" i="1"/>
  <c r="AN311" i="1"/>
  <c r="AG314" i="1"/>
  <c r="AA312" i="1"/>
  <c r="AG313" i="1"/>
  <c r="AA311" i="1"/>
  <c r="AG312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AS309" i="1" s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U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S318" i="1"/>
  <c r="AG308" i="1"/>
  <c r="S319" i="1"/>
  <c r="AL309" i="1"/>
  <c r="AQ309" i="1"/>
  <c r="AA309" i="1"/>
  <c r="AA308" i="1"/>
  <c r="R308" i="1"/>
  <c r="AP308" i="1"/>
  <c r="AN308" i="1"/>
  <c r="S315" i="1"/>
  <c r="AE309" i="1"/>
  <c r="AF309" i="1" s="1"/>
  <c r="R309" i="1"/>
  <c r="AE308" i="1"/>
  <c r="AF308" i="1" s="1"/>
  <c r="AD307" i="1"/>
  <c r="AI307" i="1"/>
  <c r="AL307" i="1" s="1"/>
  <c r="Z307" i="1"/>
  <c r="AS307" i="1" s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AU313" i="1" s="1"/>
  <c r="S314" i="1" l="1"/>
  <c r="AA307" i="1"/>
  <c r="AG307" i="1"/>
  <c r="AQ307" i="1"/>
  <c r="AP307" i="1"/>
  <c r="AN307" i="1"/>
  <c r="S313" i="1"/>
  <c r="AE307" i="1"/>
  <c r="AF307" i="1" s="1"/>
  <c r="R307" i="1"/>
  <c r="AD306" i="1"/>
  <c r="AI306" i="1"/>
  <c r="AL306" i="1" s="1"/>
  <c r="Z306" i="1"/>
  <c r="AS306" i="1" s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U312" i="1" s="1"/>
  <c r="AA306" i="1" l="1"/>
  <c r="AG306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AS305" i="1" s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U311" i="1" s="1"/>
  <c r="AA305" i="1" l="1"/>
  <c r="AG305" i="1"/>
  <c r="AQ305" i="1"/>
  <c r="S311" i="1"/>
  <c r="AP305" i="1"/>
  <c r="AN305" i="1"/>
  <c r="AE305" i="1"/>
  <c r="AF305" i="1" s="1"/>
  <c r="R305" i="1"/>
  <c r="AD304" i="1"/>
  <c r="AI304" i="1"/>
  <c r="AN304" i="1" s="1"/>
  <c r="Z304" i="1"/>
  <c r="AS304" i="1" s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U310" i="1" s="1"/>
  <c r="AL304" i="1" l="1"/>
  <c r="AQ304" i="1"/>
  <c r="AP304" i="1"/>
  <c r="AG304" i="1"/>
  <c r="S310" i="1"/>
  <c r="AA304" i="1"/>
  <c r="AE304" i="1"/>
  <c r="AF304" i="1" s="1"/>
  <c r="R304" i="1"/>
  <c r="AD303" i="1"/>
  <c r="AI303" i="1"/>
  <c r="AN303" i="1" s="1"/>
  <c r="Z303" i="1"/>
  <c r="AS303" i="1" s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U309" i="1" s="1"/>
  <c r="AD302" i="1"/>
  <c r="AI302" i="1"/>
  <c r="AP302" i="1" s="1"/>
  <c r="Z302" i="1"/>
  <c r="AS302" i="1" s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AS301" i="1" s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AN302" i="1"/>
  <c r="AL302" i="1"/>
  <c r="AQ303" i="1"/>
  <c r="AQ302" i="1"/>
  <c r="S309" i="1"/>
  <c r="O308" i="1"/>
  <c r="AU308" i="1" s="1"/>
  <c r="AA302" i="1"/>
  <c r="AL303" i="1"/>
  <c r="AA301" i="1"/>
  <c r="AG301" i="1"/>
  <c r="AA303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U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S307" i="1" l="1"/>
  <c r="AU307" i="1"/>
  <c r="AG300" i="1"/>
  <c r="O305" i="1"/>
  <c r="AU305" i="1" s="1"/>
  <c r="S306" i="1"/>
  <c r="AN300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U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AU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E478" i="1" s="1"/>
  <c r="BE479" i="1" s="1"/>
  <c r="BE480" i="1" s="1"/>
  <c r="BE481" i="1" s="1"/>
  <c r="BE482" i="1" s="1"/>
  <c r="BE483" i="1" s="1"/>
  <c r="BE484" i="1" s="1"/>
  <c r="BE485" i="1" s="1"/>
  <c r="BE486" i="1" s="1"/>
  <c r="BE487" i="1" s="1"/>
  <c r="BE488" i="1" s="1"/>
  <c r="BE489" i="1" s="1"/>
  <c r="BE490" i="1" s="1"/>
  <c r="BE491" i="1" s="1"/>
  <c r="BE492" i="1" s="1"/>
  <c r="BE493" i="1" s="1"/>
  <c r="BE494" i="1" s="1"/>
  <c r="BE495" i="1" s="1"/>
  <c r="BE496" i="1" s="1"/>
  <c r="BE497" i="1" s="1"/>
  <c r="BE498" i="1" s="1"/>
  <c r="BE499" i="1" s="1"/>
  <c r="BE500" i="1" s="1"/>
  <c r="BE501" i="1" s="1"/>
  <c r="BE502" i="1" s="1"/>
  <c r="BE503" i="1" s="1"/>
  <c r="BE504" i="1" s="1"/>
  <c r="BE505" i="1" s="1"/>
  <c r="BE506" i="1" s="1"/>
  <c r="BE507" i="1" s="1"/>
  <c r="BE508" i="1" s="1"/>
  <c r="BE509" i="1" s="1"/>
  <c r="BE510" i="1" s="1"/>
  <c r="BE511" i="1" s="1"/>
  <c r="BE512" i="1" s="1"/>
  <c r="BE513" i="1" s="1"/>
  <c r="BE514" i="1" s="1"/>
  <c r="BE515" i="1" s="1"/>
  <c r="BE516" i="1" s="1"/>
  <c r="BE517" i="1" s="1"/>
  <c r="BE518" i="1" s="1"/>
  <c r="BE519" i="1" s="1"/>
  <c r="BE520" i="1" s="1"/>
  <c r="BE521" i="1" s="1"/>
  <c r="BE522" i="1" s="1"/>
  <c r="BE523" i="1" s="1"/>
  <c r="BE524" i="1" s="1"/>
  <c r="BE525" i="1" s="1"/>
  <c r="BE526" i="1" s="1"/>
  <c r="BE527" i="1" s="1"/>
  <c r="BE528" i="1" s="1"/>
  <c r="BE529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301" i="1" l="1"/>
  <c r="AU301" i="1"/>
  <c r="S295" i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<sst xmlns="http://schemas.openxmlformats.org/spreadsheetml/2006/main" count="227" uniqueCount="143">
  <si>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</si>
  <si>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</si>
  <si>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</si>
  <si>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</si>
  <si>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</si>
  <si>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</si>
  <si>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</si>
  <si>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</si>
  <si>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</si>
  <si>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</si>
  <si>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</si>
  <si>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</si>
  <si>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</si>
  <si>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</si>
  <si>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</si>
  <si>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</si>
  <si>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</si>
  <si>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</si>
  <si>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</si>
  <si>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</si>
  <si>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</si>
  <si>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</si>
  <si>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</si>
  <si>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</si>
  <si>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</si>
  <si>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</si>
  <si>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</si>
  <si>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</si>
  <si>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</si>
  <si>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</si>
  <si>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</si>
  <si>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</si>
  <si>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</si>
  <si>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</si>
  <si>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</si>
  <si>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</si>
  <si>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</si>
  <si>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</si>
  <si>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</si>
  <si>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</si>
  <si>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</si>
  <si>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</si>
  <si>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</si>
  <si>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</si>
  <si>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</si>
  <si>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</si>
  <si>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</si>
  <si>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</si>
  <si>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</si>
  <si>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</si>
  <si>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</si>
  <si>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</si>
  <si>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</si>
  <si>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</si>
  <si>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</si>
  <si>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</si>
  <si>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</si>
  <si>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</si>
  <si>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</si>
  <si>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</si>
  <si>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</si>
  <si>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</si>
  <si>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</si>
  <si>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</si>
  <si>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</si>
  <si>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</si>
  <si>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</si>
  <si>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</si>
  <si>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</si>
  <si>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</si>
  <si>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</si>
  <si>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</si>
  <si>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</si>
  <si>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</si>
  <si>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</si>
  <si>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</si>
  <si>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</si>
  <si>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</si>
  <si>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</si>
  <si>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</si>
  <si>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</si>
  <si>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</si>
  <si>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</si>
  <si>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</si>
  <si>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</si>
  <si>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</si>
  <si>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</si>
  <si>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</si>
  <si>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</si>
  <si>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</si>
  <si>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</si>
  <si>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</si>
  <si>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</si>
  <si>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</si>
  <si>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</si>
  <si>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</si>
  <si>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</si>
  <si>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</si>
  <si>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</si>
  <si>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</si>
  <si>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</si>
  <si>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</si>
  <si>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</si>
  <si>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</si>
  <si>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</si>
  <si>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</si>
  <si>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</si>
  <si>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</si>
  <si>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</si>
  <si>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</si>
  <si>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</si>
  <si>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</si>
  <si>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</si>
  <si>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</si>
  <si>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</si>
  <si>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</si>
  <si>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</si>
  <si>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</si>
  <si>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</si>
  <si>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</si>
  <si>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</si>
  <si>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</si>
  <si>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</si>
  <si>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</si>
  <si>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</si>
  <si>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</si>
  <si>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</si>
  <si>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</si>
  <si>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</si>
  <si>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</si>
  <si>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</si>
  <si>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</si>
  <si>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</si>
  <si>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</si>
  <si>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</si>
  <si>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</si>
  <si>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</si>
  <si>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</si>
  <si>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</si>
  <si>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</si>
  <si>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</si>
  <si>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</si>
  <si>
    <t>По данни на НСИ към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</si>
</sst>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\.m\.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18" fillId="0" borderId="0"/>
    <xf numFmtId="0" fontId="28" fillId="0" borderId="0"/>
    <xf numFmtId="164" fontId="3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5" fontId="24" fillId="2" borderId="0" xfId="0" applyNumberFormat="1" applyFont="1" applyFill="1" applyBorder="1" applyAlignment="1">
      <alignment wrapText="1"/>
    </xf>
    <xf numFmtId="165" fontId="24" fillId="4" borderId="0" xfId="0" applyNumberFormat="1" applyFont="1" applyFill="1" applyBorder="1"/>
    <xf numFmtId="165" fontId="24" fillId="0" borderId="0" xfId="0" applyNumberFormat="1" applyFont="1" applyFill="1" applyBorder="1"/>
    <xf numFmtId="165" fontId="12" fillId="4" borderId="0" xfId="0" applyNumberFormat="1" applyFont="1" applyFill="1" applyBorder="1"/>
    <xf numFmtId="165" fontId="12" fillId="0" borderId="0" xfId="0" applyNumberFormat="1" applyFont="1" applyFill="1" applyBorder="1"/>
    <xf numFmtId="165" fontId="12" fillId="0" borderId="1" xfId="0" applyNumberFormat="1" applyFont="1" applyFill="1" applyBorder="1"/>
    <xf numFmtId="165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64" fontId="0" fillId="0" borderId="0" xfId="4" applyFont="1"/>
    <xf numFmtId="0" fontId="0" fillId="0" borderId="0" xfId="4" applyNumberFormat="1" applyFont="1"/>
    <xf numFmtId="2" fontId="35" fillId="0" borderId="0" xfId="0" applyNumberFormat="1" applyFont="1" applyFill="1" applyBorder="1"/>
    <xf numFmtId="2" fontId="35" fillId="4" borderId="0" xfId="0" applyNumberFormat="1" applyFont="1" applyFill="1" applyBorder="1"/>
    <xf numFmtId="0" fontId="34" fillId="0" borderId="0" xfId="0" applyFont="1"/>
  </cellXfs>
  <cellStyles count="5">
    <cellStyle name="Normal 2" xfId="1"/>
    <cellStyle name="Normal 2 2" xfId="3"/>
    <cellStyle name="Normal 3" xfId="2"/>
    <cellStyle name="Запетая" xfId="4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'TS_COVID-19_BG'!$E$2:$E$534</c:f>
              <c:numCache>
                <c:formatCode>d\.m\.yy;@</c:formatCode>
                <c:ptCount val="533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  <c:pt idx="512">
                  <c:v>44410</c:v>
                </c:pt>
                <c:pt idx="513">
                  <c:v>44411</c:v>
                </c:pt>
                <c:pt idx="514">
                  <c:v>44412</c:v>
                </c:pt>
                <c:pt idx="515">
                  <c:v>44413</c:v>
                </c:pt>
                <c:pt idx="516">
                  <c:v>44414</c:v>
                </c:pt>
                <c:pt idx="517">
                  <c:v>44415</c:v>
                </c:pt>
                <c:pt idx="518">
                  <c:v>44416</c:v>
                </c:pt>
                <c:pt idx="519">
                  <c:v>44417</c:v>
                </c:pt>
                <c:pt idx="520">
                  <c:v>44418</c:v>
                </c:pt>
                <c:pt idx="521">
                  <c:v>44419</c:v>
                </c:pt>
                <c:pt idx="522">
                  <c:v>44420</c:v>
                </c:pt>
                <c:pt idx="523">
                  <c:v>44421</c:v>
                </c:pt>
                <c:pt idx="524">
                  <c:v>44422</c:v>
                </c:pt>
                <c:pt idx="525">
                  <c:v>44423</c:v>
                </c:pt>
                <c:pt idx="526">
                  <c:v>44424</c:v>
                </c:pt>
                <c:pt idx="527">
                  <c:v>44425</c:v>
                </c:pt>
                <c:pt idx="528">
                  <c:v>44426</c:v>
                </c:pt>
                <c:pt idx="529">
                  <c:v>44427</c:v>
                </c:pt>
                <c:pt idx="530">
                  <c:v>44428</c:v>
                </c:pt>
                <c:pt idx="531">
                  <c:v>44429</c:v>
                </c:pt>
                <c:pt idx="532">
                  <c:v>44430</c:v>
                </c:pt>
              </c:numCache>
            </c:numRef>
          </c:cat>
          <c:val>
            <c:numRef>
              <c:f>'TS_COVID-19_BG'!$AA$2:$AA$534</c:f>
              <c:numCache>
                <c:formatCode>General</c:formatCode>
                <c:ptCount val="533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  <c:pt idx="449" formatCode="0.00">
                  <c:v>9.8726114649681538</c:v>
                </c:pt>
                <c:pt idx="450" formatCode="0.00">
                  <c:v>9.6278317152103554</c:v>
                </c:pt>
                <c:pt idx="451" formatCode="0.00">
                  <c:v>9.9512474906796662</c:v>
                </c:pt>
                <c:pt idx="452" formatCode="0.00">
                  <c:v>9.9608787240445373</c:v>
                </c:pt>
                <c:pt idx="453" formatCode="0.00">
                  <c:v>11.04</c:v>
                </c:pt>
                <c:pt idx="454" formatCode="0.00">
                  <c:v>11.506849315068493</c:v>
                </c:pt>
                <c:pt idx="455" formatCode="0.00">
                  <c:v>11.394617266689968</c:v>
                </c:pt>
                <c:pt idx="456" formatCode="0.00">
                  <c:v>11.460912628227804</c:v>
                </c:pt>
                <c:pt idx="457" formatCode="0.00">
                  <c:v>11.543669600541637</c:v>
                </c:pt>
                <c:pt idx="458" formatCode="0.00">
                  <c:v>10.234776228906824</c:v>
                </c:pt>
                <c:pt idx="459" formatCode="0.00">
                  <c:v>10.349025974025974</c:v>
                </c:pt>
                <c:pt idx="460" formatCode="0.00">
                  <c:v>11.008366358432408</c:v>
                </c:pt>
                <c:pt idx="461" formatCode="0.00">
                  <c:v>11.438063597532036</c:v>
                </c:pt>
                <c:pt idx="462" formatCode="0.00">
                  <c:v>11.625663289917993</c:v>
                </c:pt>
                <c:pt idx="463" formatCode="0.00">
                  <c:v>11.542192046556741</c:v>
                </c:pt>
                <c:pt idx="464" formatCode="0.00">
                  <c:v>11.221294363256785</c:v>
                </c:pt>
                <c:pt idx="465" formatCode="0.00">
                  <c:v>11.189570885388376</c:v>
                </c:pt>
                <c:pt idx="466" formatCode="0.00">
                  <c:v>12.07590569292697</c:v>
                </c:pt>
                <c:pt idx="467" formatCode="0.00">
                  <c:v>11.197141155449671</c:v>
                </c:pt>
                <c:pt idx="468" formatCode="0.00">
                  <c:v>10.878918254456055</c:v>
                </c:pt>
                <c:pt idx="469" formatCode="0.00">
                  <c:v>11.146295123495884</c:v>
                </c:pt>
                <c:pt idx="470" formatCode="0.00">
                  <c:v>10.904425914047467</c:v>
                </c:pt>
                <c:pt idx="471" formatCode="0.00">
                  <c:v>9.925220938137322</c:v>
                </c:pt>
                <c:pt idx="472" formatCode="0.00">
                  <c:v>10.670511896178802</c:v>
                </c:pt>
                <c:pt idx="473" formatCode="0.00">
                  <c:v>10.452186805040771</c:v>
                </c:pt>
                <c:pt idx="474" formatCode="0.00">
                  <c:v>10.297482837528605</c:v>
                </c:pt>
                <c:pt idx="475" formatCode="0.00">
                  <c:v>10.43956043956044</c:v>
                </c:pt>
                <c:pt idx="476" formatCode="0.00">
                  <c:v>10.565110565110565</c:v>
                </c:pt>
                <c:pt idx="477" formatCode="0.00">
                  <c:v>10.627615062761505</c:v>
                </c:pt>
                <c:pt idx="478" formatCode="0.00">
                  <c:v>10.841283607979186</c:v>
                </c:pt>
                <c:pt idx="479" formatCode="0.00">
                  <c:v>10.665451230628987</c:v>
                </c:pt>
                <c:pt idx="480" formatCode="0.00">
                  <c:v>9.6296296296296298</c:v>
                </c:pt>
                <c:pt idx="481" formatCode="0.00">
                  <c:v>8.3413231064237774</c:v>
                </c:pt>
                <c:pt idx="482" formatCode="0.00">
                  <c:v>9.4210009813542683</c:v>
                </c:pt>
                <c:pt idx="483" formatCode="0.00">
                  <c:v>9.2322643343051496</c:v>
                </c:pt>
                <c:pt idx="484" formatCode="0.00">
                  <c:v>9.2066601371204708</c:v>
                </c:pt>
                <c:pt idx="485" formatCode="0.00">
                  <c:v>12.512512512512513</c:v>
                </c:pt>
                <c:pt idx="486" formatCode="0.00">
                  <c:v>11.995967741935484</c:v>
                </c:pt>
                <c:pt idx="487" formatCode="0.00">
                  <c:v>12.095933263816477</c:v>
                </c:pt>
                <c:pt idx="488" formatCode="0.00">
                  <c:v>11.76470588235294</c:v>
                </c:pt>
                <c:pt idx="489" formatCode="0.00">
                  <c:v>12.081984897518879</c:v>
                </c:pt>
                <c:pt idx="490" formatCode="0.00">
                  <c:v>12.137486573576799</c:v>
                </c:pt>
                <c:pt idx="491" formatCode="0.00">
                  <c:v>12.137486573576799</c:v>
                </c:pt>
                <c:pt idx="492" formatCode="0.00">
                  <c:v>11.568409343715238</c:v>
                </c:pt>
                <c:pt idx="493" formatCode="0.00">
                  <c:v>12.096774193548388</c:v>
                </c:pt>
                <c:pt idx="494" formatCode="0.00">
                  <c:v>11.098398169336384</c:v>
                </c:pt>
                <c:pt idx="495" formatCode="0.00">
                  <c:v>10.726256983240223</c:v>
                </c:pt>
                <c:pt idx="496" formatCode="0.00">
                  <c:v>9.6629213483146064</c:v>
                </c:pt>
                <c:pt idx="497" formatCode="0.00">
                  <c:v>9.4866071428571423</c:v>
                </c:pt>
                <c:pt idx="498" formatCode="0.00">
                  <c:v>9.8684210526315788</c:v>
                </c:pt>
                <c:pt idx="499" formatCode="0.00">
                  <c:v>5.6094929881337654</c:v>
                </c:pt>
                <c:pt idx="500" formatCode="0.00">
                  <c:v>5.7868020304568528</c:v>
                </c:pt>
                <c:pt idx="501" formatCode="0.00">
                  <c:v>5.6807051909892259</c:v>
                </c:pt>
                <c:pt idx="502" formatCode="0.00">
                  <c:v>5.0597976080956766</c:v>
                </c:pt>
                <c:pt idx="503" formatCode="0.00">
                  <c:v>4.7372954349698535</c:v>
                </c:pt>
                <c:pt idx="504" formatCode="0.00">
                  <c:v>4.4801352493660183</c:v>
                </c:pt>
                <c:pt idx="505" formatCode="0.00">
                  <c:v>4.4117647058823533</c:v>
                </c:pt>
                <c:pt idx="506" formatCode="0.00">
                  <c:v>4.1229385307346327</c:v>
                </c:pt>
                <c:pt idx="507" formatCode="0.00">
                  <c:v>3.3561643835616439</c:v>
                </c:pt>
                <c:pt idx="508" formatCode="0.00">
                  <c:v>2.9522613065326633</c:v>
                </c:pt>
                <c:pt idx="509" formatCode="0.00">
                  <c:v>2.6026604973973395</c:v>
                </c:pt>
                <c:pt idx="510" formatCode="0.00">
                  <c:v>2.1010505252626315</c:v>
                </c:pt>
                <c:pt idx="511" formatCode="0.00">
                  <c:v>2.0715630885122414</c:v>
                </c:pt>
                <c:pt idx="512" formatCode="0.00">
                  <c:v>1.8781493357764543</c:v>
                </c:pt>
                <c:pt idx="513" formatCode="0.00">
                  <c:v>1.8270401948842874</c:v>
                </c:pt>
                <c:pt idx="514" formatCode="0.00">
                  <c:v>1.4748201438848922</c:v>
                </c:pt>
                <c:pt idx="515" formatCode="0.00">
                  <c:v>1.3491808544812078</c:v>
                </c:pt>
                <c:pt idx="516" formatCode="0.00">
                  <c:v>1.5463917525773196</c:v>
                </c:pt>
                <c:pt idx="517" formatCode="0.00">
                  <c:v>1.4848950332821302</c:v>
                </c:pt>
                <c:pt idx="518" formatCode="0.00">
                  <c:v>1.3901979264844486</c:v>
                </c:pt>
                <c:pt idx="519" formatCode="0.00">
                  <c:v>1.3981205592482238</c:v>
                </c:pt>
                <c:pt idx="520" formatCode="0.00">
                  <c:v>1.59789644012945</c:v>
                </c:pt>
                <c:pt idx="521" formatCode="0.00">
                  <c:v>1.5318075328888088</c:v>
                </c:pt>
                <c:pt idx="522" formatCode="0.00">
                  <c:v>1.6516762060506951</c:v>
                </c:pt>
                <c:pt idx="523" formatCode="0.00">
                  <c:v>1.6701152822938221</c:v>
                </c:pt>
                <c:pt idx="524" formatCode="0.00">
                  <c:v>1.6204633721708852</c:v>
                </c:pt>
                <c:pt idx="525" formatCode="0.00">
                  <c:v>1.5933232169954477</c:v>
                </c:pt>
                <c:pt idx="526" formatCode="0.00">
                  <c:v>1.595349987632946</c:v>
                </c:pt>
                <c:pt idx="527" formatCode="0.00">
                  <c:v>1.7122526128530131</c:v>
                </c:pt>
                <c:pt idx="528" formatCode="0.00">
                  <c:v>1.710777900774882</c:v>
                </c:pt>
                <c:pt idx="529" formatCode="0.00">
                  <c:v>1.6704910509407984</c:v>
                </c:pt>
                <c:pt idx="530" formatCode="0.00">
                  <c:v>1.657317695053544</c:v>
                </c:pt>
                <c:pt idx="531" formatCode="0.00">
                  <c:v>1.6527612236789828</c:v>
                </c:pt>
                <c:pt idx="532" formatCode="0.00">
                  <c:v>1.6490259242215064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42912"/>
        <c:axId val="141544832"/>
      </c:lineChart>
      <c:dateAx>
        <c:axId val="14154291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41544832"/>
        <c:crosses val="autoZero"/>
        <c:auto val="1"/>
        <c:lblOffset val="100"/>
        <c:baseTimeUnit val="days"/>
      </c:dateAx>
      <c:valAx>
        <c:axId val="14154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54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'TS_COVID-19_BG'!$E$89:$E$534</c:f>
              <c:numCache>
                <c:formatCode>d\.m\.yy;@</c:formatCode>
                <c:ptCount val="446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  <c:pt idx="425">
                  <c:v>44410</c:v>
                </c:pt>
                <c:pt idx="426">
                  <c:v>44411</c:v>
                </c:pt>
                <c:pt idx="427">
                  <c:v>44412</c:v>
                </c:pt>
                <c:pt idx="428">
                  <c:v>44413</c:v>
                </c:pt>
                <c:pt idx="429">
                  <c:v>44414</c:v>
                </c:pt>
                <c:pt idx="430">
                  <c:v>44415</c:v>
                </c:pt>
                <c:pt idx="431">
                  <c:v>44416</c:v>
                </c:pt>
                <c:pt idx="432">
                  <c:v>44417</c:v>
                </c:pt>
                <c:pt idx="433">
                  <c:v>44418</c:v>
                </c:pt>
                <c:pt idx="434">
                  <c:v>44419</c:v>
                </c:pt>
                <c:pt idx="435">
                  <c:v>44420</c:v>
                </c:pt>
                <c:pt idx="436">
                  <c:v>44421</c:v>
                </c:pt>
                <c:pt idx="437">
                  <c:v>44422</c:v>
                </c:pt>
                <c:pt idx="438">
                  <c:v>44423</c:v>
                </c:pt>
                <c:pt idx="439">
                  <c:v>44424</c:v>
                </c:pt>
                <c:pt idx="440">
                  <c:v>44425</c:v>
                </c:pt>
                <c:pt idx="441">
                  <c:v>44426</c:v>
                </c:pt>
                <c:pt idx="442">
                  <c:v>44427</c:v>
                </c:pt>
                <c:pt idx="443">
                  <c:v>44428</c:v>
                </c:pt>
                <c:pt idx="444">
                  <c:v>44429</c:v>
                </c:pt>
                <c:pt idx="445">
                  <c:v>44430</c:v>
                </c:pt>
              </c:numCache>
            </c:numRef>
          </c:cat>
          <c:val>
            <c:numRef>
              <c:f>'TS_COVID-19_BG'!$AL$89:$AL$534</c:f>
              <c:numCache>
                <c:formatCode>General</c:formatCode>
                <c:ptCount val="446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  <c:pt idx="411">
                  <c:v>6873</c:v>
                </c:pt>
                <c:pt idx="412">
                  <c:v>6799</c:v>
                </c:pt>
                <c:pt idx="413">
                  <c:v>6669</c:v>
                </c:pt>
                <c:pt idx="414">
                  <c:v>6575</c:v>
                </c:pt>
                <c:pt idx="415">
                  <c:v>6609</c:v>
                </c:pt>
                <c:pt idx="416">
                  <c:v>6544</c:v>
                </c:pt>
                <c:pt idx="417">
                  <c:v>6580</c:v>
                </c:pt>
                <c:pt idx="418">
                  <c:v>6625</c:v>
                </c:pt>
                <c:pt idx="419">
                  <c:v>6727</c:v>
                </c:pt>
                <c:pt idx="420">
                  <c:v>6786</c:v>
                </c:pt>
                <c:pt idx="421">
                  <c:v>6948</c:v>
                </c:pt>
                <c:pt idx="422">
                  <c:v>7118</c:v>
                </c:pt>
                <c:pt idx="423">
                  <c:v>7328</c:v>
                </c:pt>
                <c:pt idx="424">
                  <c:v>7491</c:v>
                </c:pt>
                <c:pt idx="425">
                  <c:v>7569</c:v>
                </c:pt>
                <c:pt idx="426">
                  <c:v>7851</c:v>
                </c:pt>
                <c:pt idx="427">
                  <c:v>8195</c:v>
                </c:pt>
                <c:pt idx="428">
                  <c:v>8527</c:v>
                </c:pt>
                <c:pt idx="429">
                  <c:v>8986</c:v>
                </c:pt>
                <c:pt idx="430">
                  <c:v>9386</c:v>
                </c:pt>
                <c:pt idx="431">
                  <c:v>9734</c:v>
                </c:pt>
                <c:pt idx="432">
                  <c:v>9848</c:v>
                </c:pt>
                <c:pt idx="433">
                  <c:v>10295</c:v>
                </c:pt>
                <c:pt idx="434">
                  <c:v>10823</c:v>
                </c:pt>
                <c:pt idx="435">
                  <c:v>11355</c:v>
                </c:pt>
                <c:pt idx="436">
                  <c:v>11952</c:v>
                </c:pt>
                <c:pt idx="437">
                  <c:v>12684</c:v>
                </c:pt>
                <c:pt idx="438">
                  <c:v>13155</c:v>
                </c:pt>
                <c:pt idx="439">
                  <c:v>13186</c:v>
                </c:pt>
                <c:pt idx="440">
                  <c:v>14099</c:v>
                </c:pt>
                <c:pt idx="441">
                  <c:v>15151</c:v>
                </c:pt>
                <c:pt idx="442">
                  <c:v>16118</c:v>
                </c:pt>
                <c:pt idx="443">
                  <c:v>17053</c:v>
                </c:pt>
                <c:pt idx="444">
                  <c:v>17838</c:v>
                </c:pt>
                <c:pt idx="445">
                  <c:v>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'TS_COVID-19_BG'!$E$89:$E$534</c:f>
              <c:numCache>
                <c:formatCode>d\.m\.yy;@</c:formatCode>
                <c:ptCount val="446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  <c:pt idx="425">
                  <c:v>44410</c:v>
                </c:pt>
                <c:pt idx="426">
                  <c:v>44411</c:v>
                </c:pt>
                <c:pt idx="427">
                  <c:v>44412</c:v>
                </c:pt>
                <c:pt idx="428">
                  <c:v>44413</c:v>
                </c:pt>
                <c:pt idx="429">
                  <c:v>44414</c:v>
                </c:pt>
                <c:pt idx="430">
                  <c:v>44415</c:v>
                </c:pt>
                <c:pt idx="431">
                  <c:v>44416</c:v>
                </c:pt>
                <c:pt idx="432">
                  <c:v>44417</c:v>
                </c:pt>
                <c:pt idx="433">
                  <c:v>44418</c:v>
                </c:pt>
                <c:pt idx="434">
                  <c:v>44419</c:v>
                </c:pt>
                <c:pt idx="435">
                  <c:v>44420</c:v>
                </c:pt>
                <c:pt idx="436">
                  <c:v>44421</c:v>
                </c:pt>
                <c:pt idx="437">
                  <c:v>44422</c:v>
                </c:pt>
                <c:pt idx="438">
                  <c:v>44423</c:v>
                </c:pt>
                <c:pt idx="439">
                  <c:v>44424</c:v>
                </c:pt>
                <c:pt idx="440">
                  <c:v>44425</c:v>
                </c:pt>
                <c:pt idx="441">
                  <c:v>44426</c:v>
                </c:pt>
                <c:pt idx="442">
                  <c:v>44427</c:v>
                </c:pt>
                <c:pt idx="443">
                  <c:v>44428</c:v>
                </c:pt>
                <c:pt idx="444">
                  <c:v>44429</c:v>
                </c:pt>
                <c:pt idx="445">
                  <c:v>44430</c:v>
                </c:pt>
              </c:numCache>
            </c:numRef>
          </c:cat>
          <c:val>
            <c:numRef>
              <c:f>'TS_COVID-19_BG'!$W$89:$W$534</c:f>
              <c:numCache>
                <c:formatCode>General</c:formatCode>
                <c:ptCount val="446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  <c:pt idx="411">
                  <c:v>656</c:v>
                </c:pt>
                <c:pt idx="412">
                  <c:v>651</c:v>
                </c:pt>
                <c:pt idx="413">
                  <c:v>640</c:v>
                </c:pt>
                <c:pt idx="414">
                  <c:v>646</c:v>
                </c:pt>
                <c:pt idx="415">
                  <c:v>661</c:v>
                </c:pt>
                <c:pt idx="416">
                  <c:v>631</c:v>
                </c:pt>
                <c:pt idx="417">
                  <c:v>634</c:v>
                </c:pt>
                <c:pt idx="418">
                  <c:v>639</c:v>
                </c:pt>
                <c:pt idx="419">
                  <c:v>656</c:v>
                </c:pt>
                <c:pt idx="420">
                  <c:v>678</c:v>
                </c:pt>
                <c:pt idx="421">
                  <c:v>675</c:v>
                </c:pt>
                <c:pt idx="422">
                  <c:v>685</c:v>
                </c:pt>
                <c:pt idx="423">
                  <c:v>722</c:v>
                </c:pt>
                <c:pt idx="424">
                  <c:v>727</c:v>
                </c:pt>
                <c:pt idx="425">
                  <c:v>729</c:v>
                </c:pt>
                <c:pt idx="426">
                  <c:v>769</c:v>
                </c:pt>
                <c:pt idx="427">
                  <c:v>828</c:v>
                </c:pt>
                <c:pt idx="428">
                  <c:v>865</c:v>
                </c:pt>
                <c:pt idx="429">
                  <c:v>846</c:v>
                </c:pt>
                <c:pt idx="430">
                  <c:v>896</c:v>
                </c:pt>
                <c:pt idx="431">
                  <c:v>915</c:v>
                </c:pt>
                <c:pt idx="432">
                  <c:v>960</c:v>
                </c:pt>
                <c:pt idx="433">
                  <c:v>1046</c:v>
                </c:pt>
                <c:pt idx="434">
                  <c:v>1106</c:v>
                </c:pt>
                <c:pt idx="435">
                  <c:v>1114</c:v>
                </c:pt>
                <c:pt idx="436">
                  <c:v>1158</c:v>
                </c:pt>
                <c:pt idx="437">
                  <c:v>1280</c:v>
                </c:pt>
                <c:pt idx="438">
                  <c:v>1359</c:v>
                </c:pt>
                <c:pt idx="439">
                  <c:v>1407</c:v>
                </c:pt>
                <c:pt idx="440">
                  <c:v>1513</c:v>
                </c:pt>
                <c:pt idx="441">
                  <c:v>1672</c:v>
                </c:pt>
                <c:pt idx="442">
                  <c:v>1827</c:v>
                </c:pt>
                <c:pt idx="443">
                  <c:v>1967</c:v>
                </c:pt>
                <c:pt idx="444">
                  <c:v>2120</c:v>
                </c:pt>
                <c:pt idx="445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'TS_COVID-19_BG'!$E$89:$E$534</c:f>
              <c:numCache>
                <c:formatCode>d\.m\.yy;@</c:formatCode>
                <c:ptCount val="446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  <c:pt idx="425">
                  <c:v>44410</c:v>
                </c:pt>
                <c:pt idx="426">
                  <c:v>44411</c:v>
                </c:pt>
                <c:pt idx="427">
                  <c:v>44412</c:v>
                </c:pt>
                <c:pt idx="428">
                  <c:v>44413</c:v>
                </c:pt>
                <c:pt idx="429">
                  <c:v>44414</c:v>
                </c:pt>
                <c:pt idx="430">
                  <c:v>44415</c:v>
                </c:pt>
                <c:pt idx="431">
                  <c:v>44416</c:v>
                </c:pt>
                <c:pt idx="432">
                  <c:v>44417</c:v>
                </c:pt>
                <c:pt idx="433">
                  <c:v>44418</c:v>
                </c:pt>
                <c:pt idx="434">
                  <c:v>44419</c:v>
                </c:pt>
                <c:pt idx="435">
                  <c:v>44420</c:v>
                </c:pt>
                <c:pt idx="436">
                  <c:v>44421</c:v>
                </c:pt>
                <c:pt idx="437">
                  <c:v>44422</c:v>
                </c:pt>
                <c:pt idx="438">
                  <c:v>44423</c:v>
                </c:pt>
                <c:pt idx="439">
                  <c:v>44424</c:v>
                </c:pt>
                <c:pt idx="440">
                  <c:v>44425</c:v>
                </c:pt>
                <c:pt idx="441">
                  <c:v>44426</c:v>
                </c:pt>
                <c:pt idx="442">
                  <c:v>44427</c:v>
                </c:pt>
                <c:pt idx="443">
                  <c:v>44428</c:v>
                </c:pt>
                <c:pt idx="444">
                  <c:v>44429</c:v>
                </c:pt>
                <c:pt idx="445">
                  <c:v>44430</c:v>
                </c:pt>
              </c:numCache>
            </c:numRef>
          </c:cat>
          <c:val>
            <c:numRef>
              <c:f>'TS_COVID-19_BG'!$V$89:$V$534</c:f>
              <c:numCache>
                <c:formatCode>General</c:formatCode>
                <c:ptCount val="44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  <c:pt idx="411">
                  <c:v>88</c:v>
                </c:pt>
                <c:pt idx="412">
                  <c:v>88</c:v>
                </c:pt>
                <c:pt idx="413">
                  <c:v>82</c:v>
                </c:pt>
                <c:pt idx="414">
                  <c:v>80</c:v>
                </c:pt>
                <c:pt idx="415">
                  <c:v>81</c:v>
                </c:pt>
                <c:pt idx="416">
                  <c:v>75</c:v>
                </c:pt>
                <c:pt idx="417">
                  <c:v>77</c:v>
                </c:pt>
                <c:pt idx="418">
                  <c:v>77</c:v>
                </c:pt>
                <c:pt idx="419">
                  <c:v>73</c:v>
                </c:pt>
                <c:pt idx="420">
                  <c:v>77</c:v>
                </c:pt>
                <c:pt idx="421">
                  <c:v>79</c:v>
                </c:pt>
                <c:pt idx="422">
                  <c:v>79</c:v>
                </c:pt>
                <c:pt idx="423">
                  <c:v>75</c:v>
                </c:pt>
                <c:pt idx="424">
                  <c:v>78</c:v>
                </c:pt>
                <c:pt idx="425">
                  <c:v>81</c:v>
                </c:pt>
                <c:pt idx="426">
                  <c:v>82</c:v>
                </c:pt>
                <c:pt idx="427">
                  <c:v>86</c:v>
                </c:pt>
                <c:pt idx="428">
                  <c:v>90</c:v>
                </c:pt>
                <c:pt idx="429">
                  <c:v>89</c:v>
                </c:pt>
                <c:pt idx="430">
                  <c:v>91</c:v>
                </c:pt>
                <c:pt idx="431">
                  <c:v>98</c:v>
                </c:pt>
                <c:pt idx="432">
                  <c:v>99</c:v>
                </c:pt>
                <c:pt idx="433">
                  <c:v>94</c:v>
                </c:pt>
                <c:pt idx="434">
                  <c:v>101</c:v>
                </c:pt>
                <c:pt idx="435">
                  <c:v>108</c:v>
                </c:pt>
                <c:pt idx="436">
                  <c:v>106</c:v>
                </c:pt>
                <c:pt idx="437">
                  <c:v>124</c:v>
                </c:pt>
                <c:pt idx="438">
                  <c:v>131</c:v>
                </c:pt>
                <c:pt idx="439">
                  <c:v>141</c:v>
                </c:pt>
                <c:pt idx="440">
                  <c:v>145</c:v>
                </c:pt>
                <c:pt idx="441">
                  <c:v>160</c:v>
                </c:pt>
                <c:pt idx="442">
                  <c:v>174</c:v>
                </c:pt>
                <c:pt idx="443">
                  <c:v>194</c:v>
                </c:pt>
                <c:pt idx="444">
                  <c:v>193</c:v>
                </c:pt>
                <c:pt idx="445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3808"/>
        <c:axId val="180121984"/>
      </c:areaChart>
      <c:dateAx>
        <c:axId val="18010380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121984"/>
        <c:crosses val="autoZero"/>
        <c:auto val="1"/>
        <c:lblOffset val="100"/>
        <c:baseTimeUnit val="days"/>
      </c:dateAx>
      <c:valAx>
        <c:axId val="18012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10380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'TS_COVID-19_BG'!$E$89:$E$534</c:f>
              <c:numCache>
                <c:formatCode>d\.m\.yy;@</c:formatCode>
                <c:ptCount val="446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  <c:pt idx="425">
                  <c:v>44410</c:v>
                </c:pt>
                <c:pt idx="426">
                  <c:v>44411</c:v>
                </c:pt>
                <c:pt idx="427">
                  <c:v>44412</c:v>
                </c:pt>
                <c:pt idx="428">
                  <c:v>44413</c:v>
                </c:pt>
                <c:pt idx="429">
                  <c:v>44414</c:v>
                </c:pt>
                <c:pt idx="430">
                  <c:v>44415</c:v>
                </c:pt>
                <c:pt idx="431">
                  <c:v>44416</c:v>
                </c:pt>
                <c:pt idx="432">
                  <c:v>44417</c:v>
                </c:pt>
                <c:pt idx="433">
                  <c:v>44418</c:v>
                </c:pt>
                <c:pt idx="434">
                  <c:v>44419</c:v>
                </c:pt>
                <c:pt idx="435">
                  <c:v>44420</c:v>
                </c:pt>
                <c:pt idx="436">
                  <c:v>44421</c:v>
                </c:pt>
                <c:pt idx="437">
                  <c:v>44422</c:v>
                </c:pt>
                <c:pt idx="438">
                  <c:v>44423</c:v>
                </c:pt>
                <c:pt idx="439">
                  <c:v>44424</c:v>
                </c:pt>
                <c:pt idx="440">
                  <c:v>44425</c:v>
                </c:pt>
                <c:pt idx="441">
                  <c:v>44426</c:v>
                </c:pt>
                <c:pt idx="442">
                  <c:v>44427</c:v>
                </c:pt>
                <c:pt idx="443">
                  <c:v>44428</c:v>
                </c:pt>
                <c:pt idx="444">
                  <c:v>44429</c:v>
                </c:pt>
                <c:pt idx="445">
                  <c:v>44430</c:v>
                </c:pt>
              </c:numCache>
            </c:numRef>
          </c:cat>
          <c:val>
            <c:numRef>
              <c:f>'TS_COVID-19_BG'!$AL$89:$AL$534</c:f>
              <c:numCache>
                <c:formatCode>General</c:formatCode>
                <c:ptCount val="446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  <c:pt idx="404">
                  <c:v>7180</c:v>
                </c:pt>
                <c:pt idx="405">
                  <c:v>7127</c:v>
                </c:pt>
                <c:pt idx="406">
                  <c:v>7085</c:v>
                </c:pt>
                <c:pt idx="407">
                  <c:v>6815</c:v>
                </c:pt>
                <c:pt idx="408">
                  <c:v>6817</c:v>
                </c:pt>
                <c:pt idx="409">
                  <c:v>6808</c:v>
                </c:pt>
                <c:pt idx="410">
                  <c:v>6850</c:v>
                </c:pt>
                <c:pt idx="411">
                  <c:v>6873</c:v>
                </c:pt>
                <c:pt idx="412">
                  <c:v>6799</c:v>
                </c:pt>
                <c:pt idx="413">
                  <c:v>6669</c:v>
                </c:pt>
                <c:pt idx="414">
                  <c:v>6575</c:v>
                </c:pt>
                <c:pt idx="415">
                  <c:v>6609</c:v>
                </c:pt>
                <c:pt idx="416">
                  <c:v>6544</c:v>
                </c:pt>
                <c:pt idx="417">
                  <c:v>6580</c:v>
                </c:pt>
                <c:pt idx="418">
                  <c:v>6625</c:v>
                </c:pt>
                <c:pt idx="419">
                  <c:v>6727</c:v>
                </c:pt>
                <c:pt idx="420">
                  <c:v>6786</c:v>
                </c:pt>
                <c:pt idx="421">
                  <c:v>6948</c:v>
                </c:pt>
                <c:pt idx="422">
                  <c:v>7118</c:v>
                </c:pt>
                <c:pt idx="423">
                  <c:v>7328</c:v>
                </c:pt>
                <c:pt idx="424">
                  <c:v>7491</c:v>
                </c:pt>
                <c:pt idx="425">
                  <c:v>7569</c:v>
                </c:pt>
                <c:pt idx="426">
                  <c:v>7851</c:v>
                </c:pt>
                <c:pt idx="427">
                  <c:v>8195</c:v>
                </c:pt>
                <c:pt idx="428">
                  <c:v>8527</c:v>
                </c:pt>
                <c:pt idx="429">
                  <c:v>8986</c:v>
                </c:pt>
                <c:pt idx="430">
                  <c:v>9386</c:v>
                </c:pt>
                <c:pt idx="431">
                  <c:v>9734</c:v>
                </c:pt>
                <c:pt idx="432">
                  <c:v>9848</c:v>
                </c:pt>
                <c:pt idx="433">
                  <c:v>10295</c:v>
                </c:pt>
                <c:pt idx="434">
                  <c:v>10823</c:v>
                </c:pt>
                <c:pt idx="435">
                  <c:v>11355</c:v>
                </c:pt>
                <c:pt idx="436">
                  <c:v>11952</c:v>
                </c:pt>
                <c:pt idx="437">
                  <c:v>12684</c:v>
                </c:pt>
                <c:pt idx="438">
                  <c:v>13155</c:v>
                </c:pt>
                <c:pt idx="439">
                  <c:v>13186</c:v>
                </c:pt>
                <c:pt idx="440">
                  <c:v>14099</c:v>
                </c:pt>
                <c:pt idx="441">
                  <c:v>15151</c:v>
                </c:pt>
                <c:pt idx="442">
                  <c:v>16118</c:v>
                </c:pt>
                <c:pt idx="443">
                  <c:v>17053</c:v>
                </c:pt>
                <c:pt idx="444">
                  <c:v>17838</c:v>
                </c:pt>
                <c:pt idx="445">
                  <c:v>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'TS_COVID-19_BG'!$E$89:$E$534</c:f>
              <c:numCache>
                <c:formatCode>d\.m\.yy;@</c:formatCode>
                <c:ptCount val="446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  <c:pt idx="425">
                  <c:v>44410</c:v>
                </c:pt>
                <c:pt idx="426">
                  <c:v>44411</c:v>
                </c:pt>
                <c:pt idx="427">
                  <c:v>44412</c:v>
                </c:pt>
                <c:pt idx="428">
                  <c:v>44413</c:v>
                </c:pt>
                <c:pt idx="429">
                  <c:v>44414</c:v>
                </c:pt>
                <c:pt idx="430">
                  <c:v>44415</c:v>
                </c:pt>
                <c:pt idx="431">
                  <c:v>44416</c:v>
                </c:pt>
                <c:pt idx="432">
                  <c:v>44417</c:v>
                </c:pt>
                <c:pt idx="433">
                  <c:v>44418</c:v>
                </c:pt>
                <c:pt idx="434">
                  <c:v>44419</c:v>
                </c:pt>
                <c:pt idx="435">
                  <c:v>44420</c:v>
                </c:pt>
                <c:pt idx="436">
                  <c:v>44421</c:v>
                </c:pt>
                <c:pt idx="437">
                  <c:v>44422</c:v>
                </c:pt>
                <c:pt idx="438">
                  <c:v>44423</c:v>
                </c:pt>
                <c:pt idx="439">
                  <c:v>44424</c:v>
                </c:pt>
                <c:pt idx="440">
                  <c:v>44425</c:v>
                </c:pt>
                <c:pt idx="441">
                  <c:v>44426</c:v>
                </c:pt>
                <c:pt idx="442">
                  <c:v>44427</c:v>
                </c:pt>
                <c:pt idx="443">
                  <c:v>44428</c:v>
                </c:pt>
                <c:pt idx="444">
                  <c:v>44429</c:v>
                </c:pt>
                <c:pt idx="445">
                  <c:v>44430</c:v>
                </c:pt>
              </c:numCache>
            </c:numRef>
          </c:cat>
          <c:val>
            <c:numRef>
              <c:f>'TS_COVID-19_BG'!$W$89:$W$534</c:f>
              <c:numCache>
                <c:formatCode>General</c:formatCode>
                <c:ptCount val="446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  <c:pt idx="404">
                  <c:v>722</c:v>
                </c:pt>
                <c:pt idx="405">
                  <c:v>651</c:v>
                </c:pt>
                <c:pt idx="406">
                  <c:v>644</c:v>
                </c:pt>
                <c:pt idx="407">
                  <c:v>633</c:v>
                </c:pt>
                <c:pt idx="408">
                  <c:v>648</c:v>
                </c:pt>
                <c:pt idx="409">
                  <c:v>645</c:v>
                </c:pt>
                <c:pt idx="410">
                  <c:v>650</c:v>
                </c:pt>
                <c:pt idx="411">
                  <c:v>656</c:v>
                </c:pt>
                <c:pt idx="412">
                  <c:v>651</c:v>
                </c:pt>
                <c:pt idx="413">
                  <c:v>640</c:v>
                </c:pt>
                <c:pt idx="414">
                  <c:v>646</c:v>
                </c:pt>
                <c:pt idx="415">
                  <c:v>661</c:v>
                </c:pt>
                <c:pt idx="416">
                  <c:v>631</c:v>
                </c:pt>
                <c:pt idx="417">
                  <c:v>634</c:v>
                </c:pt>
                <c:pt idx="418">
                  <c:v>639</c:v>
                </c:pt>
                <c:pt idx="419">
                  <c:v>656</c:v>
                </c:pt>
                <c:pt idx="420">
                  <c:v>678</c:v>
                </c:pt>
                <c:pt idx="421">
                  <c:v>675</c:v>
                </c:pt>
                <c:pt idx="422">
                  <c:v>685</c:v>
                </c:pt>
                <c:pt idx="423">
                  <c:v>722</c:v>
                </c:pt>
                <c:pt idx="424">
                  <c:v>727</c:v>
                </c:pt>
                <c:pt idx="425">
                  <c:v>729</c:v>
                </c:pt>
                <c:pt idx="426">
                  <c:v>769</c:v>
                </c:pt>
                <c:pt idx="427">
                  <c:v>828</c:v>
                </c:pt>
                <c:pt idx="428">
                  <c:v>865</c:v>
                </c:pt>
                <c:pt idx="429">
                  <c:v>846</c:v>
                </c:pt>
                <c:pt idx="430">
                  <c:v>896</c:v>
                </c:pt>
                <c:pt idx="431">
                  <c:v>915</c:v>
                </c:pt>
                <c:pt idx="432">
                  <c:v>960</c:v>
                </c:pt>
                <c:pt idx="433">
                  <c:v>1046</c:v>
                </c:pt>
                <c:pt idx="434">
                  <c:v>1106</c:v>
                </c:pt>
                <c:pt idx="435">
                  <c:v>1114</c:v>
                </c:pt>
                <c:pt idx="436">
                  <c:v>1158</c:v>
                </c:pt>
                <c:pt idx="437">
                  <c:v>1280</c:v>
                </c:pt>
                <c:pt idx="438">
                  <c:v>1359</c:v>
                </c:pt>
                <c:pt idx="439">
                  <c:v>1407</c:v>
                </c:pt>
                <c:pt idx="440">
                  <c:v>1513</c:v>
                </c:pt>
                <c:pt idx="441">
                  <c:v>1672</c:v>
                </c:pt>
                <c:pt idx="442">
                  <c:v>1827</c:v>
                </c:pt>
                <c:pt idx="443">
                  <c:v>1967</c:v>
                </c:pt>
                <c:pt idx="444">
                  <c:v>2120</c:v>
                </c:pt>
                <c:pt idx="445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'TS_COVID-19_BG'!$E$89:$E$534</c:f>
              <c:numCache>
                <c:formatCode>d\.m\.yy;@</c:formatCode>
                <c:ptCount val="446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  <c:pt idx="404">
                  <c:v>44389</c:v>
                </c:pt>
                <c:pt idx="405">
                  <c:v>44390</c:v>
                </c:pt>
                <c:pt idx="406">
                  <c:v>44391</c:v>
                </c:pt>
                <c:pt idx="407">
                  <c:v>44392</c:v>
                </c:pt>
                <c:pt idx="408">
                  <c:v>44393</c:v>
                </c:pt>
                <c:pt idx="409">
                  <c:v>44394</c:v>
                </c:pt>
                <c:pt idx="410">
                  <c:v>44395</c:v>
                </c:pt>
                <c:pt idx="411">
                  <c:v>44396</c:v>
                </c:pt>
                <c:pt idx="412">
                  <c:v>44397</c:v>
                </c:pt>
                <c:pt idx="413">
                  <c:v>44398</c:v>
                </c:pt>
                <c:pt idx="414">
                  <c:v>44399</c:v>
                </c:pt>
                <c:pt idx="415">
                  <c:v>44400</c:v>
                </c:pt>
                <c:pt idx="416">
                  <c:v>44401</c:v>
                </c:pt>
                <c:pt idx="417">
                  <c:v>44402</c:v>
                </c:pt>
                <c:pt idx="418">
                  <c:v>44403</c:v>
                </c:pt>
                <c:pt idx="419">
                  <c:v>44404</c:v>
                </c:pt>
                <c:pt idx="420">
                  <c:v>44405</c:v>
                </c:pt>
                <c:pt idx="421">
                  <c:v>44406</c:v>
                </c:pt>
                <c:pt idx="422">
                  <c:v>44407</c:v>
                </c:pt>
                <c:pt idx="423">
                  <c:v>44408</c:v>
                </c:pt>
                <c:pt idx="424">
                  <c:v>44409</c:v>
                </c:pt>
                <c:pt idx="425">
                  <c:v>44410</c:v>
                </c:pt>
                <c:pt idx="426">
                  <c:v>44411</c:v>
                </c:pt>
                <c:pt idx="427">
                  <c:v>44412</c:v>
                </c:pt>
                <c:pt idx="428">
                  <c:v>44413</c:v>
                </c:pt>
                <c:pt idx="429">
                  <c:v>44414</c:v>
                </c:pt>
                <c:pt idx="430">
                  <c:v>44415</c:v>
                </c:pt>
                <c:pt idx="431">
                  <c:v>44416</c:v>
                </c:pt>
                <c:pt idx="432">
                  <c:v>44417</c:v>
                </c:pt>
                <c:pt idx="433">
                  <c:v>44418</c:v>
                </c:pt>
                <c:pt idx="434">
                  <c:v>44419</c:v>
                </c:pt>
                <c:pt idx="435">
                  <c:v>44420</c:v>
                </c:pt>
                <c:pt idx="436">
                  <c:v>44421</c:v>
                </c:pt>
                <c:pt idx="437">
                  <c:v>44422</c:v>
                </c:pt>
                <c:pt idx="438">
                  <c:v>44423</c:v>
                </c:pt>
                <c:pt idx="439">
                  <c:v>44424</c:v>
                </c:pt>
                <c:pt idx="440">
                  <c:v>44425</c:v>
                </c:pt>
                <c:pt idx="441">
                  <c:v>44426</c:v>
                </c:pt>
                <c:pt idx="442">
                  <c:v>44427</c:v>
                </c:pt>
                <c:pt idx="443">
                  <c:v>44428</c:v>
                </c:pt>
                <c:pt idx="444">
                  <c:v>44429</c:v>
                </c:pt>
                <c:pt idx="445">
                  <c:v>44430</c:v>
                </c:pt>
              </c:numCache>
            </c:numRef>
          </c:cat>
          <c:val>
            <c:numRef>
              <c:f>'TS_COVID-19_BG'!$V$89:$V$534</c:f>
              <c:numCache>
                <c:formatCode>General</c:formatCode>
                <c:ptCount val="44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  <c:pt idx="404">
                  <c:v>104</c:v>
                </c:pt>
                <c:pt idx="405">
                  <c:v>95</c:v>
                </c:pt>
                <c:pt idx="406">
                  <c:v>94</c:v>
                </c:pt>
                <c:pt idx="407">
                  <c:v>94</c:v>
                </c:pt>
                <c:pt idx="408">
                  <c:v>93</c:v>
                </c:pt>
                <c:pt idx="409">
                  <c:v>91</c:v>
                </c:pt>
                <c:pt idx="410">
                  <c:v>91</c:v>
                </c:pt>
                <c:pt idx="411">
                  <c:v>88</c:v>
                </c:pt>
                <c:pt idx="412">
                  <c:v>88</c:v>
                </c:pt>
                <c:pt idx="413">
                  <c:v>82</c:v>
                </c:pt>
                <c:pt idx="414">
                  <c:v>80</c:v>
                </c:pt>
                <c:pt idx="415">
                  <c:v>81</c:v>
                </c:pt>
                <c:pt idx="416">
                  <c:v>75</c:v>
                </c:pt>
                <c:pt idx="417">
                  <c:v>77</c:v>
                </c:pt>
                <c:pt idx="418">
                  <c:v>77</c:v>
                </c:pt>
                <c:pt idx="419">
                  <c:v>73</c:v>
                </c:pt>
                <c:pt idx="420">
                  <c:v>77</c:v>
                </c:pt>
                <c:pt idx="421">
                  <c:v>79</c:v>
                </c:pt>
                <c:pt idx="422">
                  <c:v>79</c:v>
                </c:pt>
                <c:pt idx="423">
                  <c:v>75</c:v>
                </c:pt>
                <c:pt idx="424">
                  <c:v>78</c:v>
                </c:pt>
                <c:pt idx="425">
                  <c:v>81</c:v>
                </c:pt>
                <c:pt idx="426">
                  <c:v>82</c:v>
                </c:pt>
                <c:pt idx="427">
                  <c:v>86</c:v>
                </c:pt>
                <c:pt idx="428">
                  <c:v>90</c:v>
                </c:pt>
                <c:pt idx="429">
                  <c:v>89</c:v>
                </c:pt>
                <c:pt idx="430">
                  <c:v>91</c:v>
                </c:pt>
                <c:pt idx="431">
                  <c:v>98</c:v>
                </c:pt>
                <c:pt idx="432">
                  <c:v>99</c:v>
                </c:pt>
                <c:pt idx="433">
                  <c:v>94</c:v>
                </c:pt>
                <c:pt idx="434">
                  <c:v>101</c:v>
                </c:pt>
                <c:pt idx="435">
                  <c:v>108</c:v>
                </c:pt>
                <c:pt idx="436">
                  <c:v>106</c:v>
                </c:pt>
                <c:pt idx="437">
                  <c:v>124</c:v>
                </c:pt>
                <c:pt idx="438">
                  <c:v>131</c:v>
                </c:pt>
                <c:pt idx="439">
                  <c:v>141</c:v>
                </c:pt>
                <c:pt idx="440">
                  <c:v>145</c:v>
                </c:pt>
                <c:pt idx="441">
                  <c:v>160</c:v>
                </c:pt>
                <c:pt idx="442">
                  <c:v>174</c:v>
                </c:pt>
                <c:pt idx="443">
                  <c:v>194</c:v>
                </c:pt>
                <c:pt idx="444">
                  <c:v>193</c:v>
                </c:pt>
                <c:pt idx="445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40672"/>
        <c:axId val="180142464"/>
      </c:areaChart>
      <c:dateAx>
        <c:axId val="1801406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142464"/>
        <c:crosses val="autoZero"/>
        <c:auto val="1"/>
        <c:lblOffset val="100"/>
        <c:baseTimeUnit val="days"/>
      </c:dateAx>
      <c:valAx>
        <c:axId val="180142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01406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'TS_COVID-19_BG'!$E$2:$E$534</c:f>
              <c:numCache>
                <c:formatCode>d\.m\.yy;@</c:formatCode>
                <c:ptCount val="533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  <c:pt idx="512">
                  <c:v>44410</c:v>
                </c:pt>
                <c:pt idx="513">
                  <c:v>44411</c:v>
                </c:pt>
                <c:pt idx="514">
                  <c:v>44412</c:v>
                </c:pt>
                <c:pt idx="515">
                  <c:v>44413</c:v>
                </c:pt>
                <c:pt idx="516">
                  <c:v>44414</c:v>
                </c:pt>
                <c:pt idx="517">
                  <c:v>44415</c:v>
                </c:pt>
                <c:pt idx="518">
                  <c:v>44416</c:v>
                </c:pt>
                <c:pt idx="519">
                  <c:v>44417</c:v>
                </c:pt>
                <c:pt idx="520">
                  <c:v>44418</c:v>
                </c:pt>
                <c:pt idx="521">
                  <c:v>44419</c:v>
                </c:pt>
                <c:pt idx="522">
                  <c:v>44420</c:v>
                </c:pt>
                <c:pt idx="523">
                  <c:v>44421</c:v>
                </c:pt>
                <c:pt idx="524">
                  <c:v>44422</c:v>
                </c:pt>
                <c:pt idx="525">
                  <c:v>44423</c:v>
                </c:pt>
                <c:pt idx="526">
                  <c:v>44424</c:v>
                </c:pt>
                <c:pt idx="527">
                  <c:v>44425</c:v>
                </c:pt>
                <c:pt idx="528">
                  <c:v>44426</c:v>
                </c:pt>
                <c:pt idx="529">
                  <c:v>44427</c:v>
                </c:pt>
                <c:pt idx="530">
                  <c:v>44428</c:v>
                </c:pt>
                <c:pt idx="531">
                  <c:v>44429</c:v>
                </c:pt>
                <c:pt idx="532">
                  <c:v>44430</c:v>
                </c:pt>
              </c:numCache>
            </c:numRef>
          </c:cat>
          <c:val>
            <c:numRef>
              <c:f>'TS_COVID-19_BG'!$AP$2:$AP$534</c:f>
              <c:numCache>
                <c:formatCode>0.00</c:formatCode>
                <c:ptCount val="533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  <c:pt idx="449" formatCode="General">
                  <c:v>1.788293897882939</c:v>
                </c:pt>
                <c:pt idx="450" formatCode="General">
                  <c:v>1.8615598587782178</c:v>
                </c:pt>
                <c:pt idx="451" formatCode="General">
                  <c:v>1.8589077473732827</c:v>
                </c:pt>
                <c:pt idx="452" formatCode="General">
                  <c:v>1.9774353997331069</c:v>
                </c:pt>
                <c:pt idx="453" formatCode="General">
                  <c:v>1.9172302537693118</c:v>
                </c:pt>
                <c:pt idx="454" formatCode="General">
                  <c:v>1.8786868427801999</c:v>
                </c:pt>
                <c:pt idx="455" formatCode="General">
                  <c:v>1.8848504342232231</c:v>
                </c:pt>
                <c:pt idx="456" formatCode="General">
                  <c:v>1.8451845184518452</c:v>
                </c:pt>
                <c:pt idx="457" formatCode="General">
                  <c:v>1.8303158451169552</c:v>
                </c:pt>
                <c:pt idx="458" formatCode="General">
                  <c:v>1.8308989919769596</c:v>
                </c:pt>
                <c:pt idx="459" formatCode="General">
                  <c:v>1.8024361050482292</c:v>
                </c:pt>
                <c:pt idx="460" formatCode="General">
                  <c:v>1.8578352180936994</c:v>
                </c:pt>
                <c:pt idx="461" formatCode="General">
                  <c:v>1.8993205682520073</c:v>
                </c:pt>
                <c:pt idx="462" formatCode="General">
                  <c:v>1.8931814683700168</c:v>
                </c:pt>
                <c:pt idx="463" formatCode="General">
                  <c:v>1.9086623908507843</c:v>
                </c:pt>
                <c:pt idx="464" formatCode="General">
                  <c:v>1.9852337981952419</c:v>
                </c:pt>
                <c:pt idx="465" formatCode="General">
                  <c:v>2.0508892860182115</c:v>
                </c:pt>
                <c:pt idx="466" formatCode="General">
                  <c:v>2.1102537882309194</c:v>
                </c:pt>
                <c:pt idx="467" formatCode="General">
                  <c:v>2.0619545410952336</c:v>
                </c:pt>
                <c:pt idx="468" formatCode="General">
                  <c:v>2.0382165605095541</c:v>
                </c:pt>
                <c:pt idx="469" formatCode="General">
                  <c:v>2.028019986283923</c:v>
                </c:pt>
                <c:pt idx="470" formatCode="General">
                  <c:v>2.0242519069039702</c:v>
                </c:pt>
                <c:pt idx="471" formatCode="General">
                  <c:v>2.0068231988761789</c:v>
                </c:pt>
                <c:pt idx="472" formatCode="General">
                  <c:v>2.0412414080399914</c:v>
                </c:pt>
                <c:pt idx="473" formatCode="General">
                  <c:v>2.1256345177664975</c:v>
                </c:pt>
                <c:pt idx="474" formatCode="General">
                  <c:v>2.1312692185346198</c:v>
                </c:pt>
                <c:pt idx="475" formatCode="General">
                  <c:v>2.0917822838847386</c:v>
                </c:pt>
                <c:pt idx="476" formatCode="General">
                  <c:v>2.0891068002558093</c:v>
                </c:pt>
                <c:pt idx="477" formatCode="General">
                  <c:v>2.1004371468173582</c:v>
                </c:pt>
                <c:pt idx="478" formatCode="General">
                  <c:v>1.9863306279367789</c:v>
                </c:pt>
                <c:pt idx="479" formatCode="General">
                  <c:v>1.9386981479475793</c:v>
                </c:pt>
                <c:pt idx="480" formatCode="General">
                  <c:v>1.9646581055866534</c:v>
                </c:pt>
                <c:pt idx="481" formatCode="General">
                  <c:v>1.8304323413812464</c:v>
                </c:pt>
                <c:pt idx="482" formatCode="General">
                  <c:v>1.7985611510791366</c:v>
                </c:pt>
                <c:pt idx="483" formatCode="General">
                  <c:v>1.7780856714005311</c:v>
                </c:pt>
                <c:pt idx="484" formatCode="General">
                  <c:v>1.7699115044247788</c:v>
                </c:pt>
                <c:pt idx="485" formatCode="General">
                  <c:v>1.4613282642271594</c:v>
                </c:pt>
                <c:pt idx="486" formatCode="General">
                  <c:v>1.3543191800878478</c:v>
                </c:pt>
                <c:pt idx="487" formatCode="General">
                  <c:v>1.3936852491366551</c:v>
                </c:pt>
                <c:pt idx="488" formatCode="General">
                  <c:v>1.35</c:v>
                </c:pt>
                <c:pt idx="489" formatCode="General">
                  <c:v>1.317936488013054</c:v>
                </c:pt>
                <c:pt idx="490" formatCode="General">
                  <c:v>1.3014641471655612</c:v>
                </c:pt>
                <c:pt idx="491" formatCode="General">
                  <c:v>1.2990257307019737</c:v>
                </c:pt>
                <c:pt idx="492" formatCode="General">
                  <c:v>1.2066556585799568</c:v>
                </c:pt>
                <c:pt idx="493" formatCode="General">
                  <c:v>1.2015850696663686</c:v>
                </c:pt>
                <c:pt idx="494" formatCode="General">
                  <c:v>1.2463537523203394</c:v>
                </c:pt>
                <c:pt idx="495" formatCode="General">
                  <c:v>1.2304842550939401</c:v>
                </c:pt>
                <c:pt idx="496" formatCode="General">
                  <c:v>1.206256627783669</c:v>
                </c:pt>
                <c:pt idx="497" formatCode="General">
                  <c:v>1.1987880384666052</c:v>
                </c:pt>
                <c:pt idx="498" formatCode="General">
                  <c:v>1.1553104896941053</c:v>
                </c:pt>
                <c:pt idx="499" formatCode="General">
                  <c:v>1.1674184133722474</c:v>
                </c:pt>
                <c:pt idx="500" formatCode="General">
                  <c:v>1.109457448247869</c:v>
                </c:pt>
                <c:pt idx="501" formatCode="General">
                  <c:v>1.0957403095466374</c:v>
                </c:pt>
                <c:pt idx="502" formatCode="General">
                  <c:v>1.1018908991973881</c:v>
                </c:pt>
                <c:pt idx="503" formatCode="General">
                  <c:v>1.0344827586206897</c:v>
                </c:pt>
                <c:pt idx="504" formatCode="General">
                  <c:v>1.0560965573995336</c:v>
                </c:pt>
                <c:pt idx="505" formatCode="General">
                  <c:v>1.048903419152704</c:v>
                </c:pt>
                <c:pt idx="506" formatCode="General">
                  <c:v>0.97907725321888417</c:v>
                </c:pt>
                <c:pt idx="507" formatCode="General">
                  <c:v>1.0210847367723115</c:v>
                </c:pt>
                <c:pt idx="508" formatCode="General">
                  <c:v>1.0257076084133991</c:v>
                </c:pt>
                <c:pt idx="509" formatCode="General">
                  <c:v>1.0022836843440752</c:v>
                </c:pt>
                <c:pt idx="510" formatCode="General">
                  <c:v>0.92307692307692313</c:v>
                </c:pt>
                <c:pt idx="511" formatCode="General">
                  <c:v>0.94021215043394413</c:v>
                </c:pt>
                <c:pt idx="512" formatCode="General">
                  <c:v>0.96670247046186897</c:v>
                </c:pt>
                <c:pt idx="513" formatCode="General">
                  <c:v>0.9423121121581246</c:v>
                </c:pt>
                <c:pt idx="514" formatCode="General">
                  <c:v>0.94412119881435941</c:v>
                </c:pt>
                <c:pt idx="515" formatCode="General">
                  <c:v>0.94916684243830407</c:v>
                </c:pt>
                <c:pt idx="516" formatCode="General">
                  <c:v>0.89708698719887114</c:v>
                </c:pt>
                <c:pt idx="517" formatCode="General">
                  <c:v>0.87727754747903219</c:v>
                </c:pt>
                <c:pt idx="518" formatCode="General">
                  <c:v>0.9118823857820787</c:v>
                </c:pt>
                <c:pt idx="519" formatCode="General">
                  <c:v>0.90767397084441181</c:v>
                </c:pt>
                <c:pt idx="520" formatCode="General">
                  <c:v>0.82203760384783553</c:v>
                </c:pt>
                <c:pt idx="521" formatCode="General">
                  <c:v>0.83956774729842065</c:v>
                </c:pt>
                <c:pt idx="522" formatCode="General">
                  <c:v>0.85871034427923987</c:v>
                </c:pt>
                <c:pt idx="523" formatCode="General">
                  <c:v>0.80205811138014527</c:v>
                </c:pt>
                <c:pt idx="524" formatCode="General">
                  <c:v>0.88018171493469621</c:v>
                </c:pt>
                <c:pt idx="525" formatCode="General">
                  <c:v>0.89450324342779108</c:v>
                </c:pt>
                <c:pt idx="526" formatCode="General">
                  <c:v>0.95697027283833302</c:v>
                </c:pt>
                <c:pt idx="527" formatCode="General">
                  <c:v>0.92022593133210639</c:v>
                </c:pt>
                <c:pt idx="528" formatCode="General">
                  <c:v>0.94211858917741276</c:v>
                </c:pt>
                <c:pt idx="529" formatCode="General">
                  <c:v>0.96031789833876047</c:v>
                </c:pt>
                <c:pt idx="530" formatCode="General">
                  <c:v>1.0096804413448526</c:v>
                </c:pt>
                <c:pt idx="531" formatCode="General">
                  <c:v>0.95776884521859962</c:v>
                </c:pt>
                <c:pt idx="532" formatCode="General">
                  <c:v>0.94493476592478887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25184"/>
        <c:axId val="180926720"/>
      </c:lineChart>
      <c:dateAx>
        <c:axId val="1809251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926720"/>
        <c:crosses val="autoZero"/>
        <c:auto val="1"/>
        <c:lblOffset val="100"/>
        <c:baseTimeUnit val="days"/>
      </c:dateAx>
      <c:valAx>
        <c:axId val="180926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092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'TS_COVID-19_BG'!$E$2:$E$534</c:f>
              <c:numCache>
                <c:formatCode>d\.m\.yy;@</c:formatCode>
                <c:ptCount val="533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  <c:pt idx="512">
                  <c:v>44410</c:v>
                </c:pt>
                <c:pt idx="513">
                  <c:v>44411</c:v>
                </c:pt>
                <c:pt idx="514">
                  <c:v>44412</c:v>
                </c:pt>
                <c:pt idx="515">
                  <c:v>44413</c:v>
                </c:pt>
                <c:pt idx="516">
                  <c:v>44414</c:v>
                </c:pt>
                <c:pt idx="517">
                  <c:v>44415</c:v>
                </c:pt>
                <c:pt idx="518">
                  <c:v>44416</c:v>
                </c:pt>
                <c:pt idx="519">
                  <c:v>44417</c:v>
                </c:pt>
                <c:pt idx="520">
                  <c:v>44418</c:v>
                </c:pt>
                <c:pt idx="521">
                  <c:v>44419</c:v>
                </c:pt>
                <c:pt idx="522">
                  <c:v>44420</c:v>
                </c:pt>
                <c:pt idx="523">
                  <c:v>44421</c:v>
                </c:pt>
                <c:pt idx="524">
                  <c:v>44422</c:v>
                </c:pt>
                <c:pt idx="525">
                  <c:v>44423</c:v>
                </c:pt>
                <c:pt idx="526">
                  <c:v>44424</c:v>
                </c:pt>
                <c:pt idx="527">
                  <c:v>44425</c:v>
                </c:pt>
                <c:pt idx="528">
                  <c:v>44426</c:v>
                </c:pt>
                <c:pt idx="529">
                  <c:v>44427</c:v>
                </c:pt>
                <c:pt idx="530">
                  <c:v>44428</c:v>
                </c:pt>
                <c:pt idx="531">
                  <c:v>44429</c:v>
                </c:pt>
                <c:pt idx="532">
                  <c:v>44430</c:v>
                </c:pt>
              </c:numCache>
            </c:numRef>
          </c:cat>
          <c:val>
            <c:numRef>
              <c:f>'TS_COVID-19_BG'!$AQ$2:$AQ$534</c:f>
              <c:numCache>
                <c:formatCode>0.00</c:formatCode>
                <c:ptCount val="533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  <c:pt idx="449" formatCode="General">
                  <c:v>14.032378580323787</c:v>
                </c:pt>
                <c:pt idx="450" formatCode="General">
                  <c:v>14.475232694982349</c:v>
                </c:pt>
                <c:pt idx="451" formatCode="General">
                  <c:v>15.125274217757765</c:v>
                </c:pt>
                <c:pt idx="452" formatCode="General">
                  <c:v>15.497998301589227</c:v>
                </c:pt>
                <c:pt idx="453" formatCode="General">
                  <c:v>15.238567971706892</c:v>
                </c:pt>
                <c:pt idx="454" formatCode="General">
                  <c:v>14.978199538343166</c:v>
                </c:pt>
                <c:pt idx="455" formatCode="General">
                  <c:v>14.963010614345448</c:v>
                </c:pt>
                <c:pt idx="456" formatCode="General">
                  <c:v>14.954352578114955</c:v>
                </c:pt>
                <c:pt idx="457" formatCode="General">
                  <c:v>14.827540636976345</c:v>
                </c:pt>
                <c:pt idx="458" formatCode="General">
                  <c:v>15.086059109922513</c:v>
                </c:pt>
                <c:pt idx="459" formatCode="General">
                  <c:v>15.144687742026333</c:v>
                </c:pt>
                <c:pt idx="460" formatCode="General">
                  <c:v>15.288588632692024</c:v>
                </c:pt>
                <c:pt idx="461" formatCode="General">
                  <c:v>15.781346510191478</c:v>
                </c:pt>
                <c:pt idx="462" formatCode="General">
                  <c:v>15.676466061259042</c:v>
                </c:pt>
                <c:pt idx="463" formatCode="General">
                  <c:v>15.740669190943512</c:v>
                </c:pt>
                <c:pt idx="464" formatCode="General">
                  <c:v>16.382280557834292</c:v>
                </c:pt>
                <c:pt idx="465" formatCode="General">
                  <c:v>15.794400476555188</c:v>
                </c:pt>
                <c:pt idx="466" formatCode="General">
                  <c:v>16.054662080505715</c:v>
                </c:pt>
                <c:pt idx="467" formatCode="General">
                  <c:v>14.855663182123333</c:v>
                </c:pt>
                <c:pt idx="468" formatCode="General">
                  <c:v>15.129838314551691</c:v>
                </c:pt>
                <c:pt idx="469" formatCode="General">
                  <c:v>15.077887724110905</c:v>
                </c:pt>
                <c:pt idx="470" formatCode="General">
                  <c:v>15.040093878349307</c:v>
                </c:pt>
                <c:pt idx="471" formatCode="General">
                  <c:v>15.03110575958258</c:v>
                </c:pt>
                <c:pt idx="472" formatCode="General">
                  <c:v>15.142678608623203</c:v>
                </c:pt>
                <c:pt idx="473" formatCode="General">
                  <c:v>14.932318104906939</c:v>
                </c:pt>
                <c:pt idx="474" formatCode="General">
                  <c:v>14.706817940833423</c:v>
                </c:pt>
                <c:pt idx="475" formatCode="General">
                  <c:v>14.610458911419425</c:v>
                </c:pt>
                <c:pt idx="476" formatCode="General">
                  <c:v>14.549136644638669</c:v>
                </c:pt>
                <c:pt idx="477" formatCode="General">
                  <c:v>14.532466147776949</c:v>
                </c:pt>
                <c:pt idx="478" formatCode="General">
                  <c:v>14.214011106364802</c:v>
                </c:pt>
                <c:pt idx="479" formatCode="General">
                  <c:v>14.25322213798332</c:v>
                </c:pt>
                <c:pt idx="480" formatCode="General">
                  <c:v>14.290418175831412</c:v>
                </c:pt>
                <c:pt idx="481" formatCode="General">
                  <c:v>14.272880404267266</c:v>
                </c:pt>
                <c:pt idx="482" formatCode="General">
                  <c:v>13.436992341610582</c:v>
                </c:pt>
                <c:pt idx="483" formatCode="General">
                  <c:v>13.404918600623484</c:v>
                </c:pt>
                <c:pt idx="484" formatCode="General">
                  <c:v>12.727061015370284</c:v>
                </c:pt>
                <c:pt idx="485" formatCode="General">
                  <c:v>12.011405488891528</c:v>
                </c:pt>
                <c:pt idx="486" formatCode="General">
                  <c:v>10.370912640312348</c:v>
                </c:pt>
                <c:pt idx="487" formatCode="General">
                  <c:v>10.434139121854958</c:v>
                </c:pt>
                <c:pt idx="488" formatCode="General">
                  <c:v>9.8375000000000004</c:v>
                </c:pt>
                <c:pt idx="489" formatCode="General">
                  <c:v>9.0247269988703405</c:v>
                </c:pt>
                <c:pt idx="490" formatCode="General">
                  <c:v>8.9851082467776244</c:v>
                </c:pt>
                <c:pt idx="491" formatCode="General">
                  <c:v>9.0182363227579323</c:v>
                </c:pt>
                <c:pt idx="492" formatCode="General">
                  <c:v>8.2687666709005452</c:v>
                </c:pt>
                <c:pt idx="493" formatCode="General">
                  <c:v>8.2321360092036304</c:v>
                </c:pt>
                <c:pt idx="494" formatCode="General">
                  <c:v>8.3929992044550517</c:v>
                </c:pt>
                <c:pt idx="495" formatCode="General">
                  <c:v>8.5736967451706789</c:v>
                </c:pt>
                <c:pt idx="496" formatCode="General">
                  <c:v>8.5498409331919412</c:v>
                </c:pt>
                <c:pt idx="497" formatCode="General">
                  <c:v>8.5627717033328938</c:v>
                </c:pt>
                <c:pt idx="498" formatCode="General">
                  <c:v>8.6123145595378752</c:v>
                </c:pt>
                <c:pt idx="499" formatCode="General">
                  <c:v>8.6362430352878743</c:v>
                </c:pt>
                <c:pt idx="500" formatCode="General">
                  <c:v>8.6591800838858077</c:v>
                </c:pt>
                <c:pt idx="501" formatCode="General">
                  <c:v>8.8481029995890967</c:v>
                </c:pt>
                <c:pt idx="502" formatCode="General">
                  <c:v>8.9919738811046113</c:v>
                </c:pt>
                <c:pt idx="503" formatCode="General">
                  <c:v>8.703448275862069</c:v>
                </c:pt>
                <c:pt idx="504" formatCode="General">
                  <c:v>8.695652173913043</c:v>
                </c:pt>
                <c:pt idx="505" formatCode="General">
                  <c:v>8.704536166734778</c:v>
                </c:pt>
                <c:pt idx="506" formatCode="General">
                  <c:v>8.7982832618025757</c:v>
                </c:pt>
                <c:pt idx="507" formatCode="General">
                  <c:v>8.990850019891262</c:v>
                </c:pt>
                <c:pt idx="508" formatCode="General">
                  <c:v>8.7639574136587903</c:v>
                </c:pt>
                <c:pt idx="509" formatCode="General">
                  <c:v>8.6906876427302713</c:v>
                </c:pt>
                <c:pt idx="510" formatCode="General">
                  <c:v>8.8861538461538458</c:v>
                </c:pt>
                <c:pt idx="511" formatCode="General">
                  <c:v>8.7632594021215038</c:v>
                </c:pt>
                <c:pt idx="512" formatCode="General">
                  <c:v>8.7003222341568218</c:v>
                </c:pt>
                <c:pt idx="513" formatCode="General">
                  <c:v>8.8370489542633877</c:v>
                </c:pt>
                <c:pt idx="514" formatCode="General">
                  <c:v>9.0899110769568559</c:v>
                </c:pt>
                <c:pt idx="515" formatCode="General">
                  <c:v>9.1225479856570342</c:v>
                </c:pt>
                <c:pt idx="516" formatCode="General">
                  <c:v>8.5273661929241005</c:v>
                </c:pt>
                <c:pt idx="517" formatCode="General">
                  <c:v>8.6378096982550847</c:v>
                </c:pt>
                <c:pt idx="518" formatCode="General">
                  <c:v>8.5140039080673677</c:v>
                </c:pt>
                <c:pt idx="519" formatCode="General">
                  <c:v>8.8016869900064165</c:v>
                </c:pt>
                <c:pt idx="520" formatCode="General">
                  <c:v>9.1473546130301706</c:v>
                </c:pt>
                <c:pt idx="521" formatCode="General">
                  <c:v>9.1936824605153795</c:v>
                </c:pt>
                <c:pt idx="522" formatCode="General">
                  <c:v>8.8574381808062341</c:v>
                </c:pt>
                <c:pt idx="523" formatCode="General">
                  <c:v>8.7621065375302667</c:v>
                </c:pt>
                <c:pt idx="524" formatCode="General">
                  <c:v>9.0857467348097671</c:v>
                </c:pt>
                <c:pt idx="525" formatCode="General">
                  <c:v>9.2796176169341074</c:v>
                </c:pt>
                <c:pt idx="526" formatCode="General">
                  <c:v>9.5493416587484727</c:v>
                </c:pt>
                <c:pt idx="527" formatCode="General">
                  <c:v>9.6020816145205306</c:v>
                </c:pt>
                <c:pt idx="528" formatCode="General">
                  <c:v>9.8451392569039626</c:v>
                </c:pt>
                <c:pt idx="529" formatCode="General">
                  <c:v>10.083337932556985</c:v>
                </c:pt>
                <c:pt idx="530" formatCode="General">
                  <c:v>10.237326949099614</c:v>
                </c:pt>
                <c:pt idx="531" formatCode="General">
                  <c:v>10.520569698774255</c:v>
                </c:pt>
                <c:pt idx="532" formatCode="General">
                  <c:v>10.614927091327706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39008"/>
        <c:axId val="180940800"/>
      </c:lineChart>
      <c:dateAx>
        <c:axId val="18093900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940800"/>
        <c:crosses val="autoZero"/>
        <c:auto val="1"/>
        <c:lblOffset val="100"/>
        <c:baseTimeUnit val="days"/>
      </c:dateAx>
      <c:valAx>
        <c:axId val="18094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093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'TS_COVID-19_BG'!$E$2:$E$534</c:f>
              <c:numCache>
                <c:formatCode>d\.m\.yy;@</c:formatCode>
                <c:ptCount val="533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  <c:pt idx="512">
                  <c:v>44410</c:v>
                </c:pt>
                <c:pt idx="513">
                  <c:v>44411</c:v>
                </c:pt>
                <c:pt idx="514">
                  <c:v>44412</c:v>
                </c:pt>
                <c:pt idx="515">
                  <c:v>44413</c:v>
                </c:pt>
                <c:pt idx="516">
                  <c:v>44414</c:v>
                </c:pt>
                <c:pt idx="517">
                  <c:v>44415</c:v>
                </c:pt>
                <c:pt idx="518">
                  <c:v>44416</c:v>
                </c:pt>
                <c:pt idx="519">
                  <c:v>44417</c:v>
                </c:pt>
                <c:pt idx="520">
                  <c:v>44418</c:v>
                </c:pt>
                <c:pt idx="521">
                  <c:v>44419</c:v>
                </c:pt>
                <c:pt idx="522">
                  <c:v>44420</c:v>
                </c:pt>
                <c:pt idx="523">
                  <c:v>44421</c:v>
                </c:pt>
                <c:pt idx="524">
                  <c:v>44422</c:v>
                </c:pt>
                <c:pt idx="525">
                  <c:v>44423</c:v>
                </c:pt>
                <c:pt idx="526">
                  <c:v>44424</c:v>
                </c:pt>
                <c:pt idx="527">
                  <c:v>44425</c:v>
                </c:pt>
                <c:pt idx="528">
                  <c:v>44426</c:v>
                </c:pt>
                <c:pt idx="529">
                  <c:v>44427</c:v>
                </c:pt>
                <c:pt idx="530">
                  <c:v>44428</c:v>
                </c:pt>
                <c:pt idx="531">
                  <c:v>44429</c:v>
                </c:pt>
                <c:pt idx="532">
                  <c:v>44430</c:v>
                </c:pt>
              </c:numCache>
            </c:numRef>
          </c:cat>
          <c:val>
            <c:numRef>
              <c:f>'TS_COVID-19_BG'!$AO$2:$AO$534</c:f>
              <c:numCache>
                <c:formatCode>0.00</c:formatCode>
                <c:ptCount val="533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  <c:pt idx="449" formatCode="General">
                  <c:v>11.303526448362721</c:v>
                </c:pt>
                <c:pt idx="450" formatCode="General">
                  <c:v>11.394891944990176</c:v>
                </c:pt>
                <c:pt idx="451" formatCode="General">
                  <c:v>10.944935418082936</c:v>
                </c:pt>
                <c:pt idx="452" formatCode="General">
                  <c:v>11.315515446025685</c:v>
                </c:pt>
                <c:pt idx="453" formatCode="General">
                  <c:v>11.175406871609402</c:v>
                </c:pt>
                <c:pt idx="454" formatCode="General">
                  <c:v>11.144922023583112</c:v>
                </c:pt>
                <c:pt idx="455" formatCode="General">
                  <c:v>11.187476135929744</c:v>
                </c:pt>
                <c:pt idx="456" formatCode="General">
                  <c:v>10.983543819364714</c:v>
                </c:pt>
                <c:pt idx="457" formatCode="General">
                  <c:v>10.987703292344307</c:v>
                </c:pt>
                <c:pt idx="458" formatCode="General">
                  <c:v>10.822861775435753</c:v>
                </c:pt>
                <c:pt idx="459" formatCode="General">
                  <c:v>10.635646032405484</c:v>
                </c:pt>
                <c:pt idx="460" formatCode="General">
                  <c:v>10.835117773019272</c:v>
                </c:pt>
                <c:pt idx="461" formatCode="General">
                  <c:v>10.742358078602621</c:v>
                </c:pt>
                <c:pt idx="462" formatCode="General">
                  <c:v>10.775295663600525</c:v>
                </c:pt>
                <c:pt idx="463" formatCode="General">
                  <c:v>10.814360770577935</c:v>
                </c:pt>
                <c:pt idx="464" formatCode="General">
                  <c:v>10.808396605627513</c:v>
                </c:pt>
                <c:pt idx="465" formatCode="General">
                  <c:v>11.492608488316643</c:v>
                </c:pt>
                <c:pt idx="466" formatCode="General">
                  <c:v>11.617195496417605</c:v>
                </c:pt>
                <c:pt idx="467" formatCode="General">
                  <c:v>12.188208616780045</c:v>
                </c:pt>
                <c:pt idx="468" formatCode="General">
                  <c:v>11.87214611872146</c:v>
                </c:pt>
                <c:pt idx="469" formatCode="General">
                  <c:v>11.855670103092782</c:v>
                </c:pt>
                <c:pt idx="470" formatCode="General">
                  <c:v>11.862464183381089</c:v>
                </c:pt>
                <c:pt idx="471" formatCode="General">
                  <c:v>11.778563015312132</c:v>
                </c:pt>
                <c:pt idx="472" formatCode="General">
                  <c:v>11.878787878787879</c:v>
                </c:pt>
                <c:pt idx="473" formatCode="General">
                  <c:v>12.461252324860508</c:v>
                </c:pt>
                <c:pt idx="474" formatCode="General">
                  <c:v>12.657430730478589</c:v>
                </c:pt>
                <c:pt idx="475" formatCode="General">
                  <c:v>12.523961661341854</c:v>
                </c:pt>
                <c:pt idx="476" formatCode="General">
                  <c:v>12.556053811659194</c:v>
                </c:pt>
                <c:pt idx="477" formatCode="General">
                  <c:v>12.628205128205128</c:v>
                </c:pt>
                <c:pt idx="478" formatCode="General">
                  <c:v>12.261041529334213</c:v>
                </c:pt>
                <c:pt idx="479" formatCode="General">
                  <c:v>11.973244147157191</c:v>
                </c:pt>
                <c:pt idx="480" formatCode="General">
                  <c:v>12.086428089128967</c:v>
                </c:pt>
                <c:pt idx="481" formatCode="General">
                  <c:v>11.366806136680614</c:v>
                </c:pt>
                <c:pt idx="482" formatCode="General">
                  <c:v>11.805026656511805</c:v>
                </c:pt>
                <c:pt idx="483" formatCode="General">
                  <c:v>11.711026615969581</c:v>
                </c:pt>
                <c:pt idx="484" formatCode="General">
                  <c:v>12.208835341365463</c:v>
                </c:pt>
                <c:pt idx="485" formatCode="General">
                  <c:v>10.846560846560847</c:v>
                </c:pt>
                <c:pt idx="486" formatCode="General">
                  <c:v>11.550468262226847</c:v>
                </c:pt>
                <c:pt idx="487" formatCode="General">
                  <c:v>11.78310740354536</c:v>
                </c:pt>
                <c:pt idx="488" formatCode="General">
                  <c:v>12.067039106145252</c:v>
                </c:pt>
                <c:pt idx="489" formatCode="General">
                  <c:v>12.742718446601941</c:v>
                </c:pt>
                <c:pt idx="490" formatCode="General">
                  <c:v>12.652068126520682</c:v>
                </c:pt>
                <c:pt idx="491" formatCode="General">
                  <c:v>12.590799031476999</c:v>
                </c:pt>
                <c:pt idx="492" formatCode="General">
                  <c:v>12.734584450402146</c:v>
                </c:pt>
                <c:pt idx="493" formatCode="General">
                  <c:v>12.737127371273713</c:v>
                </c:pt>
                <c:pt idx="494" formatCode="General">
                  <c:v>12.929848693259974</c:v>
                </c:pt>
                <c:pt idx="495" formatCode="General">
                  <c:v>12.550607287449392</c:v>
                </c:pt>
                <c:pt idx="496" formatCode="General">
                  <c:v>12.364130434782608</c:v>
                </c:pt>
                <c:pt idx="497" formatCode="General">
                  <c:v>12.280701754385964</c:v>
                </c:pt>
                <c:pt idx="498" formatCode="General">
                  <c:v>11.827956989247312</c:v>
                </c:pt>
                <c:pt idx="499" formatCode="General">
                  <c:v>11.907983761840326</c:v>
                </c:pt>
                <c:pt idx="500" formatCode="General">
                  <c:v>11.357340720221606</c:v>
                </c:pt>
                <c:pt idx="501" formatCode="General">
                  <c:v>11.019283746556475</c:v>
                </c:pt>
                <c:pt idx="502" formatCode="General">
                  <c:v>10.916442048517521</c:v>
                </c:pt>
                <c:pt idx="503" formatCode="General">
                  <c:v>10.623229461756374</c:v>
                </c:pt>
                <c:pt idx="504" formatCode="General">
                  <c:v>10.829817158931084</c:v>
                </c:pt>
                <c:pt idx="505" formatCode="General">
                  <c:v>10.754189944134078</c:v>
                </c:pt>
                <c:pt idx="506" formatCode="General">
                  <c:v>10.013717421124829</c:v>
                </c:pt>
                <c:pt idx="507" formatCode="General">
                  <c:v>10.198675496688741</c:v>
                </c:pt>
                <c:pt idx="508" formatCode="General">
                  <c:v>10.477453580901857</c:v>
                </c:pt>
                <c:pt idx="509" formatCode="General">
                  <c:v>10.340314136125654</c:v>
                </c:pt>
                <c:pt idx="510" formatCode="General">
                  <c:v>9.4102885821831865</c:v>
                </c:pt>
                <c:pt idx="511" formatCode="General">
                  <c:v>9.6894409937888195</c:v>
                </c:pt>
                <c:pt idx="512" formatCode="General">
                  <c:v>10</c:v>
                </c:pt>
                <c:pt idx="513" formatCode="General">
                  <c:v>9.6357226792009403</c:v>
                </c:pt>
                <c:pt idx="514" formatCode="General">
                  <c:v>9.4091903719912473</c:v>
                </c:pt>
                <c:pt idx="515" formatCode="General">
                  <c:v>9.4240837696335085</c:v>
                </c:pt>
                <c:pt idx="516" formatCode="General">
                  <c:v>9.5187165775401059</c:v>
                </c:pt>
                <c:pt idx="517" formatCode="General">
                  <c:v>9.2198581560283674</c:v>
                </c:pt>
                <c:pt idx="518" formatCode="General">
                  <c:v>9.674234945705825</c:v>
                </c:pt>
                <c:pt idx="519" formatCode="General">
                  <c:v>9.3484419263456093</c:v>
                </c:pt>
                <c:pt idx="520" formatCode="General">
                  <c:v>8.2456140350877192</c:v>
                </c:pt>
                <c:pt idx="521" formatCode="General">
                  <c:v>8.3678541839270935</c:v>
                </c:pt>
                <c:pt idx="522" formatCode="General">
                  <c:v>8.8379705400981994</c:v>
                </c:pt>
                <c:pt idx="523" formatCode="General">
                  <c:v>8.3860759493670898</c:v>
                </c:pt>
                <c:pt idx="524" formatCode="General">
                  <c:v>8.8319088319088319</c:v>
                </c:pt>
                <c:pt idx="525" formatCode="General">
                  <c:v>8.7919463087248317</c:v>
                </c:pt>
                <c:pt idx="526" formatCode="General">
                  <c:v>9.1085271317829459</c:v>
                </c:pt>
                <c:pt idx="527" formatCode="General">
                  <c:v>8.7454764776839564</c:v>
                </c:pt>
                <c:pt idx="528" formatCode="General">
                  <c:v>8.7336244541484707</c:v>
                </c:pt>
                <c:pt idx="529" formatCode="General">
                  <c:v>8.695652173913043</c:v>
                </c:pt>
                <c:pt idx="530" formatCode="General">
                  <c:v>8.9773253123553918</c:v>
                </c:pt>
                <c:pt idx="531" formatCode="General">
                  <c:v>8.3441418071768254</c:v>
                </c:pt>
                <c:pt idx="532" formatCode="General">
                  <c:v>8.1742738589211612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49376"/>
        <c:axId val="180950912"/>
      </c:lineChart>
      <c:dateAx>
        <c:axId val="1809493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950912"/>
        <c:crosses val="autoZero"/>
        <c:auto val="1"/>
        <c:lblOffset val="100"/>
        <c:baseTimeUnit val="days"/>
      </c:dateAx>
      <c:valAx>
        <c:axId val="18095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094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'TS_COVID-19_BG'!$E$15:$E$534</c:f>
              <c:numCache>
                <c:formatCode>d\.m\.yy;@</c:formatCode>
                <c:ptCount val="520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  <c:pt idx="499">
                  <c:v>44410</c:v>
                </c:pt>
                <c:pt idx="500">
                  <c:v>44411</c:v>
                </c:pt>
                <c:pt idx="501">
                  <c:v>44412</c:v>
                </c:pt>
                <c:pt idx="502">
                  <c:v>44413</c:v>
                </c:pt>
                <c:pt idx="503">
                  <c:v>44414</c:v>
                </c:pt>
                <c:pt idx="504">
                  <c:v>44415</c:v>
                </c:pt>
                <c:pt idx="505">
                  <c:v>44416</c:v>
                </c:pt>
                <c:pt idx="506">
                  <c:v>44417</c:v>
                </c:pt>
                <c:pt idx="507">
                  <c:v>44418</c:v>
                </c:pt>
                <c:pt idx="508">
                  <c:v>44419</c:v>
                </c:pt>
                <c:pt idx="509">
                  <c:v>44420</c:v>
                </c:pt>
                <c:pt idx="510">
                  <c:v>44421</c:v>
                </c:pt>
                <c:pt idx="511">
                  <c:v>44422</c:v>
                </c:pt>
                <c:pt idx="512">
                  <c:v>44423</c:v>
                </c:pt>
                <c:pt idx="513">
                  <c:v>44424</c:v>
                </c:pt>
                <c:pt idx="514">
                  <c:v>44425</c:v>
                </c:pt>
                <c:pt idx="515">
                  <c:v>44426</c:v>
                </c:pt>
                <c:pt idx="516">
                  <c:v>44427</c:v>
                </c:pt>
                <c:pt idx="517">
                  <c:v>44428</c:v>
                </c:pt>
                <c:pt idx="518">
                  <c:v>44429</c:v>
                </c:pt>
                <c:pt idx="519">
                  <c:v>44430</c:v>
                </c:pt>
              </c:numCache>
            </c:numRef>
          </c:cat>
          <c:val>
            <c:numRef>
              <c:f>'TS_COVID-19_BG'!$AR$15:$AR$534</c:f>
              <c:numCache>
                <c:formatCode>0.00</c:formatCode>
                <c:ptCount val="520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202.09503353406933</c:v>
                </c:pt>
                <c:pt idx="287">
                  <c:v>180.91394724651661</c:v>
                </c:pt>
                <c:pt idx="288">
                  <c:v>171.3426986988307</c:v>
                </c:pt>
                <c:pt idx="289">
                  <c:v>171.41498909571652</c:v>
                </c:pt>
                <c:pt idx="290">
                  <c:v>167.82938541017859</c:v>
                </c:pt>
                <c:pt idx="291">
                  <c:v>160.75938459474293</c:v>
                </c:pt>
                <c:pt idx="292">
                  <c:v>151.89658193653827</c:v>
                </c:pt>
                <c:pt idx="293">
                  <c:v>153.27009947736934</c:v>
                </c:pt>
                <c:pt idx="294">
                  <c:v>160.44130684844521</c:v>
                </c:pt>
                <c:pt idx="295">
                  <c:v>159.35695089515752</c:v>
                </c:pt>
                <c:pt idx="296">
                  <c:v>156.07496687654015</c:v>
                </c:pt>
                <c:pt idx="297">
                  <c:v>160.16660334027898</c:v>
                </c:pt>
                <c:pt idx="298">
                  <c:v>150.21944472878667</c:v>
                </c:pt>
                <c:pt idx="299">
                  <c:v>132.9564979524468</c:v>
                </c:pt>
                <c:pt idx="300">
                  <c:v>125.5684193907134</c:v>
                </c:pt>
                <c:pt idx="301">
                  <c:v>129.58776545756641</c:v>
                </c:pt>
                <c:pt idx="302">
                  <c:v>128.04075096420931</c:v>
                </c:pt>
                <c:pt idx="303">
                  <c:v>126.68169150275541</c:v>
                </c:pt>
                <c:pt idx="304">
                  <c:v>120.04543306863482</c:v>
                </c:pt>
                <c:pt idx="305">
                  <c:v>108.97054426572329</c:v>
                </c:pt>
                <c:pt idx="306">
                  <c:v>101.45234298959539</c:v>
                </c:pt>
                <c:pt idx="307">
                  <c:v>95.495614286201729</c:v>
                </c:pt>
                <c:pt idx="308">
                  <c:v>92.791953442671115</c:v>
                </c:pt>
                <c:pt idx="309">
                  <c:v>90.941319282393479</c:v>
                </c:pt>
                <c:pt idx="310">
                  <c:v>91.172648552428171</c:v>
                </c:pt>
                <c:pt idx="311">
                  <c:v>93.370276617757881</c:v>
                </c:pt>
                <c:pt idx="312">
                  <c:v>94.483548729799892</c:v>
                </c:pt>
                <c:pt idx="313">
                  <c:v>95.394407730561539</c:v>
                </c:pt>
                <c:pt idx="314">
                  <c:v>95.755859714990777</c:v>
                </c:pt>
                <c:pt idx="315">
                  <c:v>97.823365065925955</c:v>
                </c:pt>
                <c:pt idx="316">
                  <c:v>99.500502273677554</c:v>
                </c:pt>
                <c:pt idx="317">
                  <c:v>100.26678048066751</c:v>
                </c:pt>
                <c:pt idx="318">
                  <c:v>104.05479727748582</c:v>
                </c:pt>
                <c:pt idx="319">
                  <c:v>110.17056485402834</c:v>
                </c:pt>
                <c:pt idx="320">
                  <c:v>113.5971296664174</c:v>
                </c:pt>
                <c:pt idx="321">
                  <c:v>119.78518763984577</c:v>
                </c:pt>
                <c:pt idx="322">
                  <c:v>124.75876694559194</c:v>
                </c:pt>
                <c:pt idx="323">
                  <c:v>128.04075096420931</c:v>
                </c:pt>
                <c:pt idx="324">
                  <c:v>128.92269380621661</c:v>
                </c:pt>
                <c:pt idx="325">
                  <c:v>133.88181503258562</c:v>
                </c:pt>
                <c:pt idx="326">
                  <c:v>139.44817559279571</c:v>
                </c:pt>
                <c:pt idx="327">
                  <c:v>144.00247059660398</c:v>
                </c:pt>
                <c:pt idx="328">
                  <c:v>151.3760910789602</c:v>
                </c:pt>
                <c:pt idx="329">
                  <c:v>155.29423059017302</c:v>
                </c:pt>
                <c:pt idx="330">
                  <c:v>157.56414905238856</c:v>
                </c:pt>
                <c:pt idx="331">
                  <c:v>158.04126567183513</c:v>
                </c:pt>
                <c:pt idx="332">
                  <c:v>161.45337240484704</c:v>
                </c:pt>
                <c:pt idx="333">
                  <c:v>166.97635872692564</c:v>
                </c:pt>
                <c:pt idx="334">
                  <c:v>174.59576655869373</c:v>
                </c:pt>
                <c:pt idx="335">
                  <c:v>177.53075667225906</c:v>
                </c:pt>
                <c:pt idx="336">
                  <c:v>185.52607456783355</c:v>
                </c:pt>
                <c:pt idx="337">
                  <c:v>186.32126893357784</c:v>
                </c:pt>
                <c:pt idx="338">
                  <c:v>186.97188250555047</c:v>
                </c:pt>
                <c:pt idx="339">
                  <c:v>198.68292680105742</c:v>
                </c:pt>
                <c:pt idx="340">
                  <c:v>207.18427747483284</c:v>
                </c:pt>
                <c:pt idx="341">
                  <c:v>219.03990256411146</c:v>
                </c:pt>
                <c:pt idx="342">
                  <c:v>229.91237825574262</c:v>
                </c:pt>
                <c:pt idx="343">
                  <c:v>240.2499050104185</c:v>
                </c:pt>
                <c:pt idx="344">
                  <c:v>248.53438449353635</c:v>
                </c:pt>
                <c:pt idx="345">
                  <c:v>250.97779990827794</c:v>
                </c:pt>
                <c:pt idx="346">
                  <c:v>272.95408056157493</c:v>
                </c:pt>
                <c:pt idx="347">
                  <c:v>288.19289622511116</c:v>
                </c:pt>
                <c:pt idx="348">
                  <c:v>286.86275292241157</c:v>
                </c:pt>
                <c:pt idx="349">
                  <c:v>302.94013718982359</c:v>
                </c:pt>
                <c:pt idx="350">
                  <c:v>325.22003751004115</c:v>
                </c:pt>
                <c:pt idx="351">
                  <c:v>337.91423120319558</c:v>
                </c:pt>
                <c:pt idx="352">
                  <c:v>341.81791263503123</c:v>
                </c:pt>
                <c:pt idx="353">
                  <c:v>357.28805756860214</c:v>
                </c:pt>
                <c:pt idx="354">
                  <c:v>381.89570866854393</c:v>
                </c:pt>
                <c:pt idx="355">
                  <c:v>396.94656930017692</c:v>
                </c:pt>
                <c:pt idx="356">
                  <c:v>415.72761441111959</c:v>
                </c:pt>
                <c:pt idx="357">
                  <c:v>437.09665573057538</c:v>
                </c:pt>
                <c:pt idx="358">
                  <c:v>450.68725034511442</c:v>
                </c:pt>
                <c:pt idx="359">
                  <c:v>455.70420388899208</c:v>
                </c:pt>
                <c:pt idx="360">
                  <c:v>485.32880853281142</c:v>
                </c:pt>
                <c:pt idx="361">
                  <c:v>513.82568298521164</c:v>
                </c:pt>
                <c:pt idx="362">
                  <c:v>557.87945084744581</c:v>
                </c:pt>
                <c:pt idx="363">
                  <c:v>584.04857452012186</c:v>
                </c:pt>
                <c:pt idx="364">
                  <c:v>600.79103043888369</c:v>
                </c:pt>
                <c:pt idx="365">
                  <c:v>616.91178894442714</c:v>
                </c:pt>
                <c:pt idx="366">
                  <c:v>623.36009234664459</c:v>
                </c:pt>
                <c:pt idx="367">
                  <c:v>644.64238518983746</c:v>
                </c:pt>
                <c:pt idx="368">
                  <c:v>664.14633426963849</c:v>
                </c:pt>
                <c:pt idx="369">
                  <c:v>687.29371935248628</c:v>
                </c:pt>
                <c:pt idx="370">
                  <c:v>699.82887417249185</c:v>
                </c:pt>
                <c:pt idx="371">
                  <c:v>713.85321116834575</c:v>
                </c:pt>
                <c:pt idx="372">
                  <c:v>721.34249628571933</c:v>
                </c:pt>
                <c:pt idx="373">
                  <c:v>725.73775241637873</c:v>
                </c:pt>
                <c:pt idx="374">
                  <c:v>723.71362130357511</c:v>
                </c:pt>
                <c:pt idx="375">
                  <c:v>735.30900096406469</c:v>
                </c:pt>
                <c:pt idx="376">
                  <c:v>735.39574944032779</c:v>
                </c:pt>
                <c:pt idx="377">
                  <c:v>730.85591251589665</c:v>
                </c:pt>
                <c:pt idx="378">
                  <c:v>728.70165868869844</c:v>
                </c:pt>
                <c:pt idx="379">
                  <c:v>719.70873331609937</c:v>
                </c:pt>
                <c:pt idx="380">
                  <c:v>716.77374320253398</c:v>
                </c:pt>
                <c:pt idx="381">
                  <c:v>707.99768902059236</c:v>
                </c:pt>
                <c:pt idx="382">
                  <c:v>695.75169578813018</c:v>
                </c:pt>
                <c:pt idx="383">
                  <c:v>683.9105287782287</c:v>
                </c:pt>
                <c:pt idx="384">
                  <c:v>669.00424894036746</c:v>
                </c:pt>
                <c:pt idx="385">
                  <c:v>649.8328356862412</c:v>
                </c:pt>
                <c:pt idx="386">
                  <c:v>632.70001162429583</c:v>
                </c:pt>
                <c:pt idx="387">
                  <c:v>625.16735226879075</c:v>
                </c:pt>
                <c:pt idx="388">
                  <c:v>605.28749312518323</c:v>
                </c:pt>
                <c:pt idx="389">
                  <c:v>573.01705995534189</c:v>
                </c:pt>
                <c:pt idx="390">
                  <c:v>548.58290580792618</c:v>
                </c:pt>
                <c:pt idx="391">
                  <c:v>526.76566402777803</c:v>
                </c:pt>
                <c:pt idx="392">
                  <c:v>499.48326824306002</c:v>
                </c:pt>
                <c:pt idx="393">
                  <c:v>487.2951073281065</c:v>
                </c:pt>
                <c:pt idx="394">
                  <c:v>482.63960576865804</c:v>
                </c:pt>
                <c:pt idx="395">
                  <c:v>462.02238457681489</c:v>
                </c:pt>
                <c:pt idx="396">
                  <c:v>434.43636912517627</c:v>
                </c:pt>
                <c:pt idx="397">
                  <c:v>411.96851377305558</c:v>
                </c:pt>
                <c:pt idx="398">
                  <c:v>393.52000448778779</c:v>
                </c:pt>
                <c:pt idx="399">
                  <c:v>377.68840756978773</c:v>
                </c:pt>
                <c:pt idx="400">
                  <c:v>369.67863159483602</c:v>
                </c:pt>
                <c:pt idx="401">
                  <c:v>368.78223067345158</c:v>
                </c:pt>
                <c:pt idx="402">
                  <c:v>349.07586848237014</c:v>
                </c:pt>
                <c:pt idx="403">
                  <c:v>333.25872964374713</c:v>
                </c:pt>
                <c:pt idx="404">
                  <c:v>316.84880955066023</c:v>
                </c:pt>
                <c:pt idx="405">
                  <c:v>303.14255030110394</c:v>
                </c:pt>
                <c:pt idx="406">
                  <c:v>281.83134129915675</c:v>
                </c:pt>
                <c:pt idx="407">
                  <c:v>273.01191287908364</c:v>
                </c:pt>
                <c:pt idx="408">
                  <c:v>271.99984732268177</c:v>
                </c:pt>
                <c:pt idx="409">
                  <c:v>245.93193020564595</c:v>
                </c:pt>
                <c:pt idx="410">
                  <c:v>220.93391096252063</c:v>
                </c:pt>
                <c:pt idx="411">
                  <c:v>215.62779583109955</c:v>
                </c:pt>
                <c:pt idx="412">
                  <c:v>199.20341765863552</c:v>
                </c:pt>
                <c:pt idx="413">
                  <c:v>190.74544122299159</c:v>
                </c:pt>
                <c:pt idx="414">
                  <c:v>185.94535886977147</c:v>
                </c:pt>
                <c:pt idx="415">
                  <c:v>183.64652424880157</c:v>
                </c:pt>
                <c:pt idx="416">
                  <c:v>173.80057219294943</c:v>
                </c:pt>
                <c:pt idx="417">
                  <c:v>159.73286095896393</c:v>
                </c:pt>
                <c:pt idx="418">
                  <c:v>149.25075341051635</c:v>
                </c:pt>
                <c:pt idx="419">
                  <c:v>138.68189738580574</c:v>
                </c:pt>
                <c:pt idx="420">
                  <c:v>136.74451474926511</c:v>
                </c:pt>
                <c:pt idx="421">
                  <c:v>132.94203987306963</c:v>
                </c:pt>
                <c:pt idx="422">
                  <c:v>130.09379823576731</c:v>
                </c:pt>
                <c:pt idx="423">
                  <c:v>130.7588698871171</c:v>
                </c:pt>
                <c:pt idx="424">
                  <c:v>132.06009703106233</c:v>
                </c:pt>
                <c:pt idx="425">
                  <c:v>113.64050390454891</c:v>
                </c:pt>
                <c:pt idx="426">
                  <c:v>111.08142385478999</c:v>
                </c:pt>
                <c:pt idx="427">
                  <c:v>100.07882544876432</c:v>
                </c:pt>
                <c:pt idx="428">
                  <c:v>95.481156206824565</c:v>
                </c:pt>
                <c:pt idx="429">
                  <c:v>93.167863506477502</c:v>
                </c:pt>
                <c:pt idx="430">
                  <c:v>78.753158367439951</c:v>
                </c:pt>
                <c:pt idx="431">
                  <c:v>71.943402980793309</c:v>
                </c:pt>
                <c:pt idx="432">
                  <c:v>68.126470025220669</c:v>
                </c:pt>
                <c:pt idx="433">
                  <c:v>65.046899117883655</c:v>
                </c:pt>
                <c:pt idx="434">
                  <c:v>61.707082781757606</c:v>
                </c:pt>
                <c:pt idx="435">
                  <c:v>60.434771796566729</c:v>
                </c:pt>
                <c:pt idx="436">
                  <c:v>59.017880017604156</c:v>
                </c:pt>
                <c:pt idx="437">
                  <c:v>53.610558330542929</c:v>
                </c:pt>
                <c:pt idx="438">
                  <c:v>50.415322788188561</c:v>
                </c:pt>
                <c:pt idx="439">
                  <c:v>48.044197770332829</c:v>
                </c:pt>
                <c:pt idx="440">
                  <c:v>45.181498053653357</c:v>
                </c:pt>
                <c:pt idx="441">
                  <c:v>42.217591781333695</c:v>
                </c:pt>
                <c:pt idx="442">
                  <c:v>41.364565098080718</c:v>
                </c:pt>
                <c:pt idx="443">
                  <c:v>40.87299039925697</c:v>
                </c:pt>
                <c:pt idx="444">
                  <c:v>42.709166480157442</c:v>
                </c:pt>
                <c:pt idx="445">
                  <c:v>39.412724382162892</c:v>
                </c:pt>
                <c:pt idx="446">
                  <c:v>35.624707585344602</c:v>
                </c:pt>
                <c:pt idx="447">
                  <c:v>32.834298265550963</c:v>
                </c:pt>
                <c:pt idx="448">
                  <c:v>30.463173247695238</c:v>
                </c:pt>
                <c:pt idx="449">
                  <c:v>29.971598548871487</c:v>
                </c:pt>
                <c:pt idx="450">
                  <c:v>29.812559675722632</c:v>
                </c:pt>
                <c:pt idx="451">
                  <c:v>27.701680086655941</c:v>
                </c:pt>
                <c:pt idx="452">
                  <c:v>26.617324133368268</c:v>
                </c:pt>
                <c:pt idx="453">
                  <c:v>25.142600036897019</c:v>
                </c:pt>
                <c:pt idx="454">
                  <c:v>24.275115274266874</c:v>
                </c:pt>
                <c:pt idx="455">
                  <c:v>23.523295146654082</c:v>
                </c:pt>
                <c:pt idx="456">
                  <c:v>22.829307336549967</c:v>
                </c:pt>
                <c:pt idx="457">
                  <c:v>22.540145749006584</c:v>
                </c:pt>
                <c:pt idx="458">
                  <c:v>21.267834763815706</c:v>
                </c:pt>
                <c:pt idx="459">
                  <c:v>20.053356096133506</c:v>
                </c:pt>
                <c:pt idx="460">
                  <c:v>19.503949079801082</c:v>
                </c:pt>
                <c:pt idx="461">
                  <c:v>18.954542063468658</c:v>
                </c:pt>
                <c:pt idx="462">
                  <c:v>18.419593126513401</c:v>
                </c:pt>
                <c:pt idx="463">
                  <c:v>17.653314919523439</c:v>
                </c:pt>
                <c:pt idx="464">
                  <c:v>17.277404855717045</c:v>
                </c:pt>
                <c:pt idx="465">
                  <c:v>16.670165521875941</c:v>
                </c:pt>
                <c:pt idx="466">
                  <c:v>15.860513076754474</c:v>
                </c:pt>
                <c:pt idx="467">
                  <c:v>15.614725727342599</c:v>
                </c:pt>
                <c:pt idx="468">
                  <c:v>15.079776790387342</c:v>
                </c:pt>
                <c:pt idx="469">
                  <c:v>14.732782885335286</c:v>
                </c:pt>
                <c:pt idx="470">
                  <c:v>14.877363679106976</c:v>
                </c:pt>
                <c:pt idx="471">
                  <c:v>14.761699044089623</c:v>
                </c:pt>
                <c:pt idx="472">
                  <c:v>14.443621297791903</c:v>
                </c:pt>
                <c:pt idx="473">
                  <c:v>14.342414742151719</c:v>
                </c:pt>
                <c:pt idx="474">
                  <c:v>13.865298122705141</c:v>
                </c:pt>
                <c:pt idx="475">
                  <c:v>13.764091567064959</c:v>
                </c:pt>
                <c:pt idx="476">
                  <c:v>13.402639582635732</c:v>
                </c:pt>
                <c:pt idx="477">
                  <c:v>13.460471900144407</c:v>
                </c:pt>
                <c:pt idx="478">
                  <c:v>13.460471900144407</c:v>
                </c:pt>
                <c:pt idx="479">
                  <c:v>12.997813360074998</c:v>
                </c:pt>
                <c:pt idx="480">
                  <c:v>12.549612899382756</c:v>
                </c:pt>
                <c:pt idx="481">
                  <c:v>12.636361375645771</c:v>
                </c:pt>
                <c:pt idx="482">
                  <c:v>12.93998104256632</c:v>
                </c:pt>
                <c:pt idx="483">
                  <c:v>12.867690645680476</c:v>
                </c:pt>
                <c:pt idx="484">
                  <c:v>12.954439121943491</c:v>
                </c:pt>
                <c:pt idx="485">
                  <c:v>13.185768391978195</c:v>
                </c:pt>
                <c:pt idx="486">
                  <c:v>13.402639582635732</c:v>
                </c:pt>
                <c:pt idx="487">
                  <c:v>14.241208186511537</c:v>
                </c:pt>
                <c:pt idx="488">
                  <c:v>14.761699044089623</c:v>
                </c:pt>
                <c:pt idx="489">
                  <c:v>15.715932282982781</c:v>
                </c:pt>
                <c:pt idx="490">
                  <c:v>16.785830156893294</c:v>
                </c:pt>
                <c:pt idx="491">
                  <c:v>17.103907903191015</c:v>
                </c:pt>
                <c:pt idx="492">
                  <c:v>17.696689157654944</c:v>
                </c:pt>
                <c:pt idx="493">
                  <c:v>19.287077889143543</c:v>
                </c:pt>
                <c:pt idx="494">
                  <c:v>21.108795890666848</c:v>
                </c:pt>
                <c:pt idx="495">
                  <c:v>23.017262368453164</c:v>
                </c:pt>
                <c:pt idx="496">
                  <c:v>24.998019243125331</c:v>
                </c:pt>
                <c:pt idx="497">
                  <c:v>28.901700674960981</c:v>
                </c:pt>
                <c:pt idx="498">
                  <c:v>30.708960597107108</c:v>
                </c:pt>
                <c:pt idx="499">
                  <c:v>31.561987280360089</c:v>
                </c:pt>
                <c:pt idx="500">
                  <c:v>35.610249505967424</c:v>
                </c:pt>
                <c:pt idx="501">
                  <c:v>40.193460668530022</c:v>
                </c:pt>
                <c:pt idx="502">
                  <c:v>45.008001101127327</c:v>
                </c:pt>
                <c:pt idx="503">
                  <c:v>50.487613185074402</c:v>
                </c:pt>
                <c:pt idx="504">
                  <c:v>56.473258047222394</c:v>
                </c:pt>
                <c:pt idx="505">
                  <c:v>61.360088876705547</c:v>
                </c:pt>
                <c:pt idx="506">
                  <c:v>63.080600322588673</c:v>
                </c:pt>
                <c:pt idx="507">
                  <c:v>71.480744440723896</c:v>
                </c:pt>
                <c:pt idx="508">
                  <c:v>80.227882463911186</c:v>
                </c:pt>
                <c:pt idx="509">
                  <c:v>88.411155391388888</c:v>
                </c:pt>
                <c:pt idx="510">
                  <c:v>97.823365065925955</c:v>
                </c:pt>
                <c:pt idx="511">
                  <c:v>107.95847870932148</c:v>
                </c:pt>
                <c:pt idx="512">
                  <c:v>114.33449171465303</c:v>
                </c:pt>
                <c:pt idx="513">
                  <c:v>116.90802984378912</c:v>
                </c:pt>
                <c:pt idx="514">
                  <c:v>130.03596591825865</c:v>
                </c:pt>
                <c:pt idx="515">
                  <c:v>143.66993477092907</c:v>
                </c:pt>
                <c:pt idx="516">
                  <c:v>157.52077481425707</c:v>
                </c:pt>
                <c:pt idx="517">
                  <c:v>170.11376195177129</c:v>
                </c:pt>
                <c:pt idx="518">
                  <c:v>181.95492896167278</c:v>
                </c:pt>
                <c:pt idx="519">
                  <c:v>188.50443891953037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59104"/>
        <c:axId val="180960640"/>
      </c:lineChart>
      <c:dateAx>
        <c:axId val="18095910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960640"/>
        <c:crosses val="autoZero"/>
        <c:auto val="1"/>
        <c:lblOffset val="100"/>
        <c:baseTimeUnit val="days"/>
      </c:dateAx>
      <c:valAx>
        <c:axId val="18096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0959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203149181732931E-2"/>
          <c:y val="0.19716669527175418"/>
          <c:w val="0.9598874602350117"/>
          <c:h val="0.64854446806796573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'TS_COVID-19_BG'!$E$88:$E$534</c:f>
              <c:numCache>
                <c:formatCode>d\.m\.yy;@</c:formatCode>
                <c:ptCount val="447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  <c:pt idx="419">
                  <c:v>44403</c:v>
                </c:pt>
                <c:pt idx="420">
                  <c:v>44404</c:v>
                </c:pt>
                <c:pt idx="421">
                  <c:v>44405</c:v>
                </c:pt>
                <c:pt idx="422">
                  <c:v>44406</c:v>
                </c:pt>
                <c:pt idx="423">
                  <c:v>44407</c:v>
                </c:pt>
                <c:pt idx="424">
                  <c:v>44408</c:v>
                </c:pt>
                <c:pt idx="425">
                  <c:v>44409</c:v>
                </c:pt>
                <c:pt idx="426">
                  <c:v>44410</c:v>
                </c:pt>
                <c:pt idx="427">
                  <c:v>44411</c:v>
                </c:pt>
                <c:pt idx="428">
                  <c:v>44412</c:v>
                </c:pt>
                <c:pt idx="429">
                  <c:v>44413</c:v>
                </c:pt>
                <c:pt idx="430">
                  <c:v>44414</c:v>
                </c:pt>
                <c:pt idx="431">
                  <c:v>44415</c:v>
                </c:pt>
                <c:pt idx="432">
                  <c:v>44416</c:v>
                </c:pt>
                <c:pt idx="433">
                  <c:v>44417</c:v>
                </c:pt>
                <c:pt idx="434">
                  <c:v>44418</c:v>
                </c:pt>
                <c:pt idx="435">
                  <c:v>44419</c:v>
                </c:pt>
                <c:pt idx="436">
                  <c:v>44420</c:v>
                </c:pt>
                <c:pt idx="437">
                  <c:v>44421</c:v>
                </c:pt>
                <c:pt idx="438">
                  <c:v>44422</c:v>
                </c:pt>
                <c:pt idx="439">
                  <c:v>44423</c:v>
                </c:pt>
                <c:pt idx="440">
                  <c:v>44424</c:v>
                </c:pt>
                <c:pt idx="441">
                  <c:v>44425</c:v>
                </c:pt>
                <c:pt idx="442">
                  <c:v>44426</c:v>
                </c:pt>
                <c:pt idx="443">
                  <c:v>44427</c:v>
                </c:pt>
                <c:pt idx="444">
                  <c:v>44428</c:v>
                </c:pt>
                <c:pt idx="445">
                  <c:v>44429</c:v>
                </c:pt>
                <c:pt idx="446">
                  <c:v>44430</c:v>
                </c:pt>
              </c:numCache>
            </c:numRef>
          </c:cat>
          <c:val>
            <c:numRef>
              <c:f>'TS_COVID-19_BG'!$AU$88:$AU$534</c:f>
              <c:numCache>
                <c:formatCode>0.00</c:formatCode>
                <c:ptCount val="447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470.20565750429262</c:v>
                </c:pt>
                <c:pt idx="214">
                  <c:v>475.62743727073098</c:v>
                </c:pt>
                <c:pt idx="215">
                  <c:v>470.01770247238937</c:v>
                </c:pt>
                <c:pt idx="216">
                  <c:v>467.84899056581406</c:v>
                </c:pt>
                <c:pt idx="217">
                  <c:v>589.36914773092008</c:v>
                </c:pt>
                <c:pt idx="218">
                  <c:v>638.12179139073419</c:v>
                </c:pt>
                <c:pt idx="219">
                  <c:v>661.44267342610794</c:v>
                </c:pt>
                <c:pt idx="220">
                  <c:v>721.76178058765731</c:v>
                </c:pt>
                <c:pt idx="221">
                  <c:v>829.09856188376057</c:v>
                </c:pt>
                <c:pt idx="222">
                  <c:v>877.17167581284775</c:v>
                </c:pt>
                <c:pt idx="223">
                  <c:v>862.2653959749864</c:v>
                </c:pt>
                <c:pt idx="224">
                  <c:v>819.32490022479431</c:v>
                </c:pt>
                <c:pt idx="225">
                  <c:v>793.1702346314953</c:v>
                </c:pt>
                <c:pt idx="226">
                  <c:v>756.76479075978364</c:v>
                </c:pt>
                <c:pt idx="227">
                  <c:v>721.02441853942162</c:v>
                </c:pt>
                <c:pt idx="228">
                  <c:v>706.26271949533214</c:v>
                </c:pt>
                <c:pt idx="229">
                  <c:v>687.72746173380131</c:v>
                </c:pt>
                <c:pt idx="230">
                  <c:v>681.43819720473277</c:v>
                </c:pt>
                <c:pt idx="231">
                  <c:v>683.75148990507989</c:v>
                </c:pt>
                <c:pt idx="232">
                  <c:v>658.79684490008606</c:v>
                </c:pt>
                <c:pt idx="233">
                  <c:v>665.83792955676734</c:v>
                </c:pt>
                <c:pt idx="234">
                  <c:v>669.23557821040208</c:v>
                </c:pt>
                <c:pt idx="235">
                  <c:v>682.7683405074323</c:v>
                </c:pt>
                <c:pt idx="236">
                  <c:v>680.6140866802341</c:v>
                </c:pt>
                <c:pt idx="237">
                  <c:v>680.80204171213734</c:v>
                </c:pt>
                <c:pt idx="238">
                  <c:v>761.42029231923209</c:v>
                </c:pt>
                <c:pt idx="239">
                  <c:v>873.25353630163488</c:v>
                </c:pt>
                <c:pt idx="240">
                  <c:v>948.75362680921171</c:v>
                </c:pt>
                <c:pt idx="241">
                  <c:v>1015.5933277698645</c:v>
                </c:pt>
                <c:pt idx="242">
                  <c:v>1070.4906551649754</c:v>
                </c:pt>
                <c:pt idx="243">
                  <c:v>1071.2569333719653</c:v>
                </c:pt>
                <c:pt idx="244">
                  <c:v>1082.172783301728</c:v>
                </c:pt>
                <c:pt idx="245">
                  <c:v>1053.7771154049678</c:v>
                </c:pt>
                <c:pt idx="246">
                  <c:v>992.99534970334912</c:v>
                </c:pt>
                <c:pt idx="247">
                  <c:v>943.79450558284282</c:v>
                </c:pt>
                <c:pt idx="248">
                  <c:v>918.40611819653384</c:v>
                </c:pt>
                <c:pt idx="249">
                  <c:v>902.21306929410446</c:v>
                </c:pt>
                <c:pt idx="250">
                  <c:v>919.57722262608468</c:v>
                </c:pt>
                <c:pt idx="251">
                  <c:v>929.71233626948003</c:v>
                </c:pt>
                <c:pt idx="252">
                  <c:v>930.59427911148748</c:v>
                </c:pt>
                <c:pt idx="253">
                  <c:v>956.27182808533973</c:v>
                </c:pt>
                <c:pt idx="254">
                  <c:v>960.43575494596439</c:v>
                </c:pt>
                <c:pt idx="255">
                  <c:v>978.86980615185496</c:v>
                </c:pt>
                <c:pt idx="256">
                  <c:v>960.08876104091235</c:v>
                </c:pt>
                <c:pt idx="257">
                  <c:v>971.71305686015626</c:v>
                </c:pt>
                <c:pt idx="258">
                  <c:v>959.98755448527209</c:v>
                </c:pt>
                <c:pt idx="259">
                  <c:v>952.0934431453378</c:v>
                </c:pt>
                <c:pt idx="260">
                  <c:v>928.61352223681524</c:v>
                </c:pt>
                <c:pt idx="261">
                  <c:v>948.58012985668574</c:v>
                </c:pt>
                <c:pt idx="262">
                  <c:v>935.71243921100529</c:v>
                </c:pt>
                <c:pt idx="263">
                  <c:v>966.63827099876983</c:v>
                </c:pt>
                <c:pt idx="264">
                  <c:v>954.47902624257074</c:v>
                </c:pt>
                <c:pt idx="265">
                  <c:v>968.06962085710973</c:v>
                </c:pt>
                <c:pt idx="266">
                  <c:v>1005.7184595552579</c:v>
                </c:pt>
                <c:pt idx="267">
                  <c:v>1026.2778484295923</c:v>
                </c:pt>
                <c:pt idx="268">
                  <c:v>1033.8105077850973</c:v>
                </c:pt>
                <c:pt idx="269">
                  <c:v>1058.663946234451</c:v>
                </c:pt>
                <c:pt idx="270">
                  <c:v>1064.3604295090556</c:v>
                </c:pt>
                <c:pt idx="271">
                  <c:v>1104.5538901775858</c:v>
                </c:pt>
                <c:pt idx="272">
                  <c:v>1100.7803314601445</c:v>
                </c:pt>
                <c:pt idx="273">
                  <c:v>1136.6942006330326</c:v>
                </c:pt>
                <c:pt idx="274">
                  <c:v>1158.9162686357413</c:v>
                </c:pt>
                <c:pt idx="275">
                  <c:v>1073.8449295804785</c:v>
                </c:pt>
                <c:pt idx="276">
                  <c:v>1066.9339676381917</c:v>
                </c:pt>
                <c:pt idx="277">
                  <c:v>1112.8962019782123</c:v>
                </c:pt>
                <c:pt idx="278">
                  <c:v>1141.7689864944189</c:v>
                </c:pt>
                <c:pt idx="279">
                  <c:v>1148.1305414203732</c:v>
                </c:pt>
                <c:pt idx="280">
                  <c:v>1160.8102770341507</c:v>
                </c:pt>
                <c:pt idx="281">
                  <c:v>1198.8350257961051</c:v>
                </c:pt>
                <c:pt idx="282">
                  <c:v>1307.4007438392678</c:v>
                </c:pt>
                <c:pt idx="283">
                  <c:v>1381.2815294566019</c:v>
                </c:pt>
                <c:pt idx="284">
                  <c:v>1385.402082079095</c:v>
                </c:pt>
                <c:pt idx="285">
                  <c:v>1387.4406712712757</c:v>
                </c:pt>
                <c:pt idx="286">
                  <c:v>1398.8336378204849</c:v>
                </c:pt>
                <c:pt idx="287">
                  <c:v>1434.1258095801547</c:v>
                </c:pt>
                <c:pt idx="288">
                  <c:v>1463.3455880014135</c:v>
                </c:pt>
                <c:pt idx="289">
                  <c:v>1520.6140404143803</c:v>
                </c:pt>
                <c:pt idx="290">
                  <c:v>1530.6768636608897</c:v>
                </c:pt>
                <c:pt idx="291">
                  <c:v>1549.2988698986837</c:v>
                </c:pt>
                <c:pt idx="292">
                  <c:v>1569.0341482485194</c:v>
                </c:pt>
                <c:pt idx="293">
                  <c:v>1578.4463579230564</c:v>
                </c:pt>
                <c:pt idx="294">
                  <c:v>1568.4847412321869</c:v>
                </c:pt>
                <c:pt idx="295">
                  <c:v>1577.9547832242324</c:v>
                </c:pt>
                <c:pt idx="296">
                  <c:v>1570.2630849955788</c:v>
                </c:pt>
                <c:pt idx="297">
                  <c:v>1568.1232892477578</c:v>
                </c:pt>
                <c:pt idx="298">
                  <c:v>1571.1161116788317</c:v>
                </c:pt>
                <c:pt idx="299">
                  <c:v>1570.4221238687276</c:v>
                </c:pt>
                <c:pt idx="300">
                  <c:v>1565.8533707855422</c:v>
                </c:pt>
                <c:pt idx="301">
                  <c:v>1574.7595476818783</c:v>
                </c:pt>
                <c:pt idx="302">
                  <c:v>1583.2319821968995</c:v>
                </c:pt>
                <c:pt idx="303">
                  <c:v>1595.188813841818</c:v>
                </c:pt>
                <c:pt idx="304">
                  <c:v>1604.9769335801618</c:v>
                </c:pt>
                <c:pt idx="305">
                  <c:v>1633.7629696201054</c:v>
                </c:pt>
                <c:pt idx="306">
                  <c:v>1615.2132537791974</c:v>
                </c:pt>
                <c:pt idx="307">
                  <c:v>1615.7192865573982</c:v>
                </c:pt>
                <c:pt idx="308">
                  <c:v>1612.625257570684</c:v>
                </c:pt>
                <c:pt idx="309">
                  <c:v>1571.0004470438143</c:v>
                </c:pt>
                <c:pt idx="310">
                  <c:v>1567.6172564695567</c:v>
                </c:pt>
                <c:pt idx="311">
                  <c:v>1532.6431624561849</c:v>
                </c:pt>
                <c:pt idx="312">
                  <c:v>1479.4085141894482</c:v>
                </c:pt>
                <c:pt idx="313">
                  <c:v>1457.2876527423796</c:v>
                </c:pt>
                <c:pt idx="314">
                  <c:v>1450.4778973557329</c:v>
                </c:pt>
                <c:pt idx="315">
                  <c:v>1424.3376898418112</c:v>
                </c:pt>
                <c:pt idx="316">
                  <c:v>1405.0506119526679</c:v>
                </c:pt>
                <c:pt idx="317">
                  <c:v>1370.1198921774273</c:v>
                </c:pt>
                <c:pt idx="318">
                  <c:v>1350.8038981295292</c:v>
                </c:pt>
                <c:pt idx="319">
                  <c:v>1331.618026796026</c:v>
                </c:pt>
                <c:pt idx="320">
                  <c:v>1312.8803559232149</c:v>
                </c:pt>
                <c:pt idx="321">
                  <c:v>1327.1360221891036</c:v>
                </c:pt>
                <c:pt idx="322">
                  <c:v>1306.1718070922084</c:v>
                </c:pt>
                <c:pt idx="323">
                  <c:v>1270.8651772531614</c:v>
                </c:pt>
                <c:pt idx="324">
                  <c:v>1255.2215353670647</c:v>
                </c:pt>
                <c:pt idx="325">
                  <c:v>1236.0790382716928</c:v>
                </c:pt>
                <c:pt idx="326">
                  <c:v>1225.235478738816</c:v>
                </c:pt>
                <c:pt idx="327">
                  <c:v>1220.4787706237273</c:v>
                </c:pt>
                <c:pt idx="328">
                  <c:v>1232.1898149192341</c:v>
                </c:pt>
                <c:pt idx="329">
                  <c:v>1204.3001798006751</c:v>
                </c:pt>
                <c:pt idx="330">
                  <c:v>1264.836158152882</c:v>
                </c:pt>
                <c:pt idx="331">
                  <c:v>1262.9132335957186</c:v>
                </c:pt>
                <c:pt idx="332">
                  <c:v>1303.9163467093699</c:v>
                </c:pt>
                <c:pt idx="333">
                  <c:v>1216.8208765413035</c:v>
                </c:pt>
                <c:pt idx="334">
                  <c:v>1210.9364382347958</c:v>
                </c:pt>
                <c:pt idx="335">
                  <c:v>1178.2611788423935</c:v>
                </c:pt>
                <c:pt idx="336">
                  <c:v>1072.7316574684364</c:v>
                </c:pt>
                <c:pt idx="337">
                  <c:v>902.40102432600781</c:v>
                </c:pt>
                <c:pt idx="338">
                  <c:v>914.921721066636</c:v>
                </c:pt>
                <c:pt idx="339">
                  <c:v>762.73597754255445</c:v>
                </c:pt>
                <c:pt idx="340">
                  <c:v>851.43629452148673</c:v>
                </c:pt>
                <c:pt idx="341">
                  <c:v>857.4653136217662</c:v>
                </c:pt>
                <c:pt idx="342">
                  <c:v>895.90934668565876</c:v>
                </c:pt>
                <c:pt idx="343">
                  <c:v>1035.6900581041293</c:v>
                </c:pt>
                <c:pt idx="344">
                  <c:v>1136.6652844742782</c:v>
                </c:pt>
                <c:pt idx="345">
                  <c:v>1081.1173435071946</c:v>
                </c:pt>
                <c:pt idx="346">
                  <c:v>1160.8391931929048</c:v>
                </c:pt>
                <c:pt idx="347">
                  <c:v>1148.2172898966364</c:v>
                </c:pt>
                <c:pt idx="348">
                  <c:v>1145.0075962749047</c:v>
                </c:pt>
                <c:pt idx="349">
                  <c:v>1122.6843217165556</c:v>
                </c:pt>
                <c:pt idx="350">
                  <c:v>1124.3180846861758</c:v>
                </c:pt>
                <c:pt idx="351">
                  <c:v>1133.0507646299859</c:v>
                </c:pt>
                <c:pt idx="352">
                  <c:v>1132.4001510580133</c:v>
                </c:pt>
                <c:pt idx="353">
                  <c:v>1160.1307473034237</c:v>
                </c:pt>
                <c:pt idx="354">
                  <c:v>1165.046494291661</c:v>
                </c:pt>
                <c:pt idx="355">
                  <c:v>1146.1787007044554</c:v>
                </c:pt>
                <c:pt idx="356">
                  <c:v>1180.9792977653015</c:v>
                </c:pt>
                <c:pt idx="357">
                  <c:v>1008.1329588112451</c:v>
                </c:pt>
                <c:pt idx="358">
                  <c:v>1008.7835723832178</c:v>
                </c:pt>
                <c:pt idx="359">
                  <c:v>1049.4252335124399</c:v>
                </c:pt>
                <c:pt idx="360">
                  <c:v>1049.4107754330628</c:v>
                </c:pt>
                <c:pt idx="361">
                  <c:v>1035.5310192309805</c:v>
                </c:pt>
                <c:pt idx="362">
                  <c:v>1062.6254599837953</c:v>
                </c:pt>
                <c:pt idx="363">
                  <c:v>1028.8080123205968</c:v>
                </c:pt>
                <c:pt idx="364">
                  <c:v>1208.4930228200542</c:v>
                </c:pt>
                <c:pt idx="365">
                  <c:v>1200.0928787019188</c:v>
                </c:pt>
                <c:pt idx="366">
                  <c:v>1173.6345934416995</c:v>
                </c:pt>
                <c:pt idx="367">
                  <c:v>1204.4447605944467</c:v>
                </c:pt>
                <c:pt idx="368">
                  <c:v>1215.5630236354898</c:v>
                </c:pt>
                <c:pt idx="369">
                  <c:v>1193.6301172203243</c:v>
                </c:pt>
                <c:pt idx="370">
                  <c:v>1211.3268063779794</c:v>
                </c:pt>
                <c:pt idx="371">
                  <c:v>1158.9885590326273</c:v>
                </c:pt>
                <c:pt idx="372">
                  <c:v>1186.3287871348541</c:v>
                </c:pt>
                <c:pt idx="373">
                  <c:v>1155.6487426965014</c:v>
                </c:pt>
                <c:pt idx="374">
                  <c:v>1140.7713790173941</c:v>
                </c:pt>
                <c:pt idx="375">
                  <c:v>1127.5566944666616</c:v>
                </c:pt>
                <c:pt idx="376">
                  <c:v>1156.5596016972629</c:v>
                </c:pt>
                <c:pt idx="377">
                  <c:v>1125.7494345445155</c:v>
                </c:pt>
                <c:pt idx="378">
                  <c:v>1190.8686240592851</c:v>
                </c:pt>
                <c:pt idx="379">
                  <c:v>1162.6898273531826</c:v>
                </c:pt>
                <c:pt idx="380">
                  <c:v>1195.2349640311902</c:v>
                </c:pt>
                <c:pt idx="381">
                  <c:v>1186.5890325636431</c:v>
                </c:pt>
                <c:pt idx="382">
                  <c:v>1206.9749244854515</c:v>
                </c:pt>
                <c:pt idx="383">
                  <c:v>1208.4062743437912</c:v>
                </c:pt>
                <c:pt idx="384">
                  <c:v>1218.1076456058715</c:v>
                </c:pt>
                <c:pt idx="385">
                  <c:v>1192.1987673619847</c:v>
                </c:pt>
                <c:pt idx="386">
                  <c:v>1162.5741627181653</c:v>
                </c:pt>
                <c:pt idx="387">
                  <c:v>1194.5409762210859</c:v>
                </c:pt>
                <c:pt idx="388">
                  <c:v>1136.4339552042436</c:v>
                </c:pt>
                <c:pt idx="389">
                  <c:v>1138.9496610158708</c:v>
                </c:pt>
                <c:pt idx="390">
                  <c:v>1110.9154451035402</c:v>
                </c:pt>
                <c:pt idx="391">
                  <c:v>1093.1898397871307</c:v>
                </c:pt>
                <c:pt idx="392">
                  <c:v>1150.5161245176062</c:v>
                </c:pt>
                <c:pt idx="393">
                  <c:v>1236.2380771448416</c:v>
                </c:pt>
                <c:pt idx="394">
                  <c:v>1223.1968895466352</c:v>
                </c:pt>
                <c:pt idx="395">
                  <c:v>1284.7015592171122</c:v>
                </c:pt>
                <c:pt idx="396">
                  <c:v>1302.6151195654247</c:v>
                </c:pt>
                <c:pt idx="397">
                  <c:v>1351.2810147489761</c:v>
                </c:pt>
                <c:pt idx="398">
                  <c:v>1365.5222229354874</c:v>
                </c:pt>
                <c:pt idx="399">
                  <c:v>1359.3341649620593</c:v>
                </c:pt>
                <c:pt idx="400">
                  <c:v>1317.3189862920058</c:v>
                </c:pt>
                <c:pt idx="401">
                  <c:v>1299.6512132931052</c:v>
                </c:pt>
                <c:pt idx="402">
                  <c:v>1280.306303086453</c:v>
                </c:pt>
                <c:pt idx="403">
                  <c:v>1268.508510314683</c:v>
                </c:pt>
                <c:pt idx="404">
                  <c:v>1286.5377352980129</c:v>
                </c:pt>
                <c:pt idx="405">
                  <c:v>1316.740663116919</c:v>
                </c:pt>
                <c:pt idx="406">
                  <c:v>1246.1274034388252</c:v>
                </c:pt>
                <c:pt idx="407">
                  <c:v>1298.364444228537</c:v>
                </c:pt>
                <c:pt idx="408">
                  <c:v>1323.0877599634962</c:v>
                </c:pt>
                <c:pt idx="409">
                  <c:v>1341.1748172643347</c:v>
                </c:pt>
                <c:pt idx="410">
                  <c:v>1352.0762091147203</c:v>
                </c:pt>
                <c:pt idx="411">
                  <c:v>1346.1339384907037</c:v>
                </c:pt>
                <c:pt idx="412">
                  <c:v>1345.3676602837138</c:v>
                </c:pt>
                <c:pt idx="413">
                  <c:v>1395.3926149287188</c:v>
                </c:pt>
                <c:pt idx="414">
                  <c:v>1368.8764973509908</c:v>
                </c:pt>
                <c:pt idx="415">
                  <c:v>1379.0694433118949</c:v>
                </c:pt>
                <c:pt idx="416">
                  <c:v>1408.3615121300395</c:v>
                </c:pt>
                <c:pt idx="417">
                  <c:v>1441.5717204593968</c:v>
                </c:pt>
                <c:pt idx="418">
                  <c:v>1422.7906753484542</c:v>
                </c:pt>
                <c:pt idx="419">
                  <c:v>1462.0299027780911</c:v>
                </c:pt>
                <c:pt idx="420">
                  <c:v>1501.4570852396312</c:v>
                </c:pt>
                <c:pt idx="421">
                  <c:v>1496.9461644739542</c:v>
                </c:pt>
                <c:pt idx="422">
                  <c:v>1512.5030578837884</c:v>
                </c:pt>
                <c:pt idx="423">
                  <c:v>1501.6594983509115</c:v>
                </c:pt>
                <c:pt idx="424">
                  <c:v>1567.732921104574</c:v>
                </c:pt>
                <c:pt idx="425">
                  <c:v>1617.9602888608595</c:v>
                </c:pt>
                <c:pt idx="426">
                  <c:v>1589.6369113609851</c:v>
                </c:pt>
                <c:pt idx="427">
                  <c:v>1625.2182447081982</c:v>
                </c:pt>
                <c:pt idx="428">
                  <c:v>1639.8931952760252</c:v>
                </c:pt>
                <c:pt idx="429">
                  <c:v>1713.9041036077533</c:v>
                </c:pt>
                <c:pt idx="430">
                  <c:v>1765.3748661904754</c:v>
                </c:pt>
                <c:pt idx="431">
                  <c:v>1678.2793960224089</c:v>
                </c:pt>
                <c:pt idx="432">
                  <c:v>1744.6853546017467</c:v>
                </c:pt>
                <c:pt idx="433">
                  <c:v>1740.9985443605683</c:v>
                </c:pt>
                <c:pt idx="434">
                  <c:v>1739.7262333753774</c:v>
                </c:pt>
                <c:pt idx="435">
                  <c:v>1767.1965841919987</c:v>
                </c:pt>
                <c:pt idx="436">
                  <c:v>1728.130853714888</c:v>
                </c:pt>
                <c:pt idx="437">
                  <c:v>1729.3019581444385</c:v>
                </c:pt>
                <c:pt idx="438">
                  <c:v>1816.2528475187335</c:v>
                </c:pt>
                <c:pt idx="439">
                  <c:v>1762.6422891881905</c:v>
                </c:pt>
                <c:pt idx="440">
                  <c:v>1761.5145589967713</c:v>
                </c:pt>
                <c:pt idx="441">
                  <c:v>1854.1474735662935</c:v>
                </c:pt>
                <c:pt idx="442">
                  <c:v>1902.58203947981</c:v>
                </c:pt>
                <c:pt idx="443">
                  <c:v>1930.1391387726942</c:v>
                </c:pt>
                <c:pt idx="444">
                  <c:v>1962.2216169106323</c:v>
                </c:pt>
                <c:pt idx="445">
                  <c:v>2016.4104984162618</c:v>
                </c:pt>
                <c:pt idx="446">
                  <c:v>2036.6951837824301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81120"/>
        <c:axId val="180987008"/>
      </c:lineChart>
      <c:dateAx>
        <c:axId val="1809811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987008"/>
        <c:crosses val="autoZero"/>
        <c:auto val="1"/>
        <c:lblOffset val="100"/>
        <c:baseTimeUnit val="days"/>
      </c:dateAx>
      <c:valAx>
        <c:axId val="180987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098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'TS_COVID-19_BG'!$E$88:$E$534</c:f>
              <c:numCache>
                <c:formatCode>d\.m\.yy;@</c:formatCode>
                <c:ptCount val="447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  <c:pt idx="419">
                  <c:v>44403</c:v>
                </c:pt>
                <c:pt idx="420">
                  <c:v>44404</c:v>
                </c:pt>
                <c:pt idx="421">
                  <c:v>44405</c:v>
                </c:pt>
                <c:pt idx="422">
                  <c:v>44406</c:v>
                </c:pt>
                <c:pt idx="423">
                  <c:v>44407</c:v>
                </c:pt>
                <c:pt idx="424">
                  <c:v>44408</c:v>
                </c:pt>
                <c:pt idx="425">
                  <c:v>44409</c:v>
                </c:pt>
                <c:pt idx="426">
                  <c:v>44410</c:v>
                </c:pt>
                <c:pt idx="427">
                  <c:v>44411</c:v>
                </c:pt>
                <c:pt idx="428">
                  <c:v>44412</c:v>
                </c:pt>
                <c:pt idx="429">
                  <c:v>44413</c:v>
                </c:pt>
                <c:pt idx="430">
                  <c:v>44414</c:v>
                </c:pt>
                <c:pt idx="431">
                  <c:v>44415</c:v>
                </c:pt>
                <c:pt idx="432">
                  <c:v>44416</c:v>
                </c:pt>
                <c:pt idx="433">
                  <c:v>44417</c:v>
                </c:pt>
                <c:pt idx="434">
                  <c:v>44418</c:v>
                </c:pt>
                <c:pt idx="435">
                  <c:v>44419</c:v>
                </c:pt>
                <c:pt idx="436">
                  <c:v>44420</c:v>
                </c:pt>
                <c:pt idx="437">
                  <c:v>44421</c:v>
                </c:pt>
                <c:pt idx="438">
                  <c:v>44422</c:v>
                </c:pt>
                <c:pt idx="439">
                  <c:v>44423</c:v>
                </c:pt>
                <c:pt idx="440">
                  <c:v>44424</c:v>
                </c:pt>
                <c:pt idx="441">
                  <c:v>44425</c:v>
                </c:pt>
                <c:pt idx="442">
                  <c:v>44426</c:v>
                </c:pt>
                <c:pt idx="443">
                  <c:v>44427</c:v>
                </c:pt>
                <c:pt idx="444">
                  <c:v>44428</c:v>
                </c:pt>
                <c:pt idx="445">
                  <c:v>44429</c:v>
                </c:pt>
                <c:pt idx="446">
                  <c:v>44430</c:v>
                </c:pt>
              </c:numCache>
            </c:numRef>
          </c:cat>
          <c:val>
            <c:numRef>
              <c:f>'TS_COVID-19_BG'!$R$88:$R$534</c:f>
              <c:numCache>
                <c:formatCode>General</c:formatCode>
                <c:ptCount val="447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  <c:pt idx="363">
                  <c:v>4.9984648449493401</c:v>
                </c:pt>
                <c:pt idx="364">
                  <c:v>4.9850448654037889</c:v>
                </c:pt>
                <c:pt idx="365">
                  <c:v>4.3261059895967451</c:v>
                </c:pt>
                <c:pt idx="366">
                  <c:v>3.8919485969053236</c:v>
                </c:pt>
                <c:pt idx="367">
                  <c:v>3.588756460288999</c:v>
                </c:pt>
                <c:pt idx="368">
                  <c:v>3.2925883328429668</c:v>
                </c:pt>
                <c:pt idx="369">
                  <c:v>3.3374878825647416</c:v>
                </c:pt>
                <c:pt idx="370">
                  <c:v>3.3527207650578825</c:v>
                </c:pt>
                <c:pt idx="371">
                  <c:v>3.3479909021986352</c:v>
                </c:pt>
                <c:pt idx="372">
                  <c:v>3.3491290983606556</c:v>
                </c:pt>
                <c:pt idx="373">
                  <c:v>3.3018867924528301</c:v>
                </c:pt>
                <c:pt idx="374">
                  <c:v>3.1924223820382389</c:v>
                </c:pt>
                <c:pt idx="375">
                  <c:v>3.2312799704905935</c:v>
                </c:pt>
                <c:pt idx="376">
                  <c:v>3.1263506699322865</c:v>
                </c:pt>
                <c:pt idx="377">
                  <c:v>3.1916860830652025</c:v>
                </c:pt>
                <c:pt idx="378">
                  <c:v>2.8754559297425546</c:v>
                </c:pt>
                <c:pt idx="379">
                  <c:v>2.888283378746594</c:v>
                </c:pt>
                <c:pt idx="380">
                  <c:v>2.6721588508660754</c:v>
                </c:pt>
                <c:pt idx="381">
                  <c:v>2.7332503998578286</c:v>
                </c:pt>
                <c:pt idx="382">
                  <c:v>2.6249563089828731</c:v>
                </c:pt>
                <c:pt idx="383">
                  <c:v>2.5083789028047274</c:v>
                </c:pt>
                <c:pt idx="384">
                  <c:v>2.4421052631578948</c:v>
                </c:pt>
                <c:pt idx="385">
                  <c:v>2.4632751467125185</c:v>
                </c:pt>
                <c:pt idx="386">
                  <c:v>2.3587536855526334</c:v>
                </c:pt>
                <c:pt idx="387">
                  <c:v>2.4337925913703491</c:v>
                </c:pt>
                <c:pt idx="388">
                  <c:v>2.4223463687150835</c:v>
                </c:pt>
                <c:pt idx="389">
                  <c:v>2.5399446360060218</c:v>
                </c:pt>
                <c:pt idx="390">
                  <c:v>2.6972709964036388</c:v>
                </c:pt>
                <c:pt idx="391">
                  <c:v>2.7199389512700316</c:v>
                </c:pt>
                <c:pt idx="392">
                  <c:v>2.6147250304345526</c:v>
                </c:pt>
                <c:pt idx="393">
                  <c:v>2.540880503144654</c:v>
                </c:pt>
                <c:pt idx="394">
                  <c:v>2.5445292620865136</c:v>
                </c:pt>
                <c:pt idx="395">
                  <c:v>2.5838060856111396</c:v>
                </c:pt>
                <c:pt idx="396">
                  <c:v>2.5515715829003551</c:v>
                </c:pt>
                <c:pt idx="397">
                  <c:v>2.5844039438302957</c:v>
                </c:pt>
                <c:pt idx="398">
                  <c:v>2.5877453896490188</c:v>
                </c:pt>
                <c:pt idx="399">
                  <c:v>2.5942669269495533</c:v>
                </c:pt>
                <c:pt idx="400">
                  <c:v>2.5672113863995785</c:v>
                </c:pt>
                <c:pt idx="401">
                  <c:v>2.5462837287583473</c:v>
                </c:pt>
                <c:pt idx="402">
                  <c:v>2.4952971118734091</c:v>
                </c:pt>
                <c:pt idx="403">
                  <c:v>2.4579412603364701</c:v>
                </c:pt>
                <c:pt idx="404">
                  <c:v>2.3225660972997351</c:v>
                </c:pt>
                <c:pt idx="405">
                  <c:v>2.2283970796556609</c:v>
                </c:pt>
                <c:pt idx="406">
                  <c:v>2.2393997953847902</c:v>
                </c:pt>
                <c:pt idx="407">
                  <c:v>2.1876435461644466</c:v>
                </c:pt>
                <c:pt idx="408">
                  <c:v>2.3011363636363633</c:v>
                </c:pt>
                <c:pt idx="409">
                  <c:v>2.5528978840846364</c:v>
                </c:pt>
                <c:pt idx="410">
                  <c:v>2.6701570680628275</c:v>
                </c:pt>
                <c:pt idx="411">
                  <c:v>2.8525962161843577</c:v>
                </c:pt>
                <c:pt idx="412">
                  <c:v>3.0143225265176485</c:v>
                </c:pt>
                <c:pt idx="413">
                  <c:v>3.0308199704310246</c:v>
                </c:pt>
                <c:pt idx="414">
                  <c:v>3.3063280052550907</c:v>
                </c:pt>
                <c:pt idx="415">
                  <c:v>3.1762400742497676</c:v>
                </c:pt>
                <c:pt idx="416">
                  <c:v>3.0333050287762999</c:v>
                </c:pt>
                <c:pt idx="417">
                  <c:v>3.0827331810995959</c:v>
                </c:pt>
                <c:pt idx="418">
                  <c:v>3.0434971916227629</c:v>
                </c:pt>
                <c:pt idx="419">
                  <c:v>2.9910806886538062</c:v>
                </c:pt>
                <c:pt idx="420">
                  <c:v>3.1236594782201772</c:v>
                </c:pt>
                <c:pt idx="421">
                  <c:v>3.2451285161877319</c:v>
                </c:pt>
                <c:pt idx="422">
                  <c:v>3.5844136765948069</c:v>
                </c:pt>
                <c:pt idx="423">
                  <c:v>3.9717660827268411</c:v>
                </c:pt>
                <c:pt idx="424">
                  <c:v>4.5635269694943883</c:v>
                </c:pt>
                <c:pt idx="425">
                  <c:v>4.743201411310455</c:v>
                </c:pt>
                <c:pt idx="426">
                  <c:v>4.8871803443088755</c:v>
                </c:pt>
                <c:pt idx="427">
                  <c:v>5.4658466800407801</c:v>
                </c:pt>
                <c:pt idx="428">
                  <c:v>6.2188893916865986</c:v>
                </c:pt>
                <c:pt idx="429">
                  <c:v>6.6654190449455726</c:v>
                </c:pt>
                <c:pt idx="430">
                  <c:v>7.3035242691922413</c:v>
                </c:pt>
                <c:pt idx="431">
                  <c:v>8.113066733005784</c:v>
                </c:pt>
                <c:pt idx="432">
                  <c:v>8.5987066861883843</c:v>
                </c:pt>
                <c:pt idx="433">
                  <c:v>8.9514934584053325</c:v>
                </c:pt>
                <c:pt idx="434">
                  <c:v>10.080162167142726</c:v>
                </c:pt>
                <c:pt idx="435">
                  <c:v>11.086644034620912</c:v>
                </c:pt>
                <c:pt idx="436">
                  <c:v>12.271717670286279</c:v>
                </c:pt>
                <c:pt idx="437">
                  <c:v>13.503887013349026</c:v>
                </c:pt>
                <c:pt idx="438">
                  <c:v>14.562350119904078</c:v>
                </c:pt>
                <c:pt idx="439">
                  <c:v>15.440395643071694</c:v>
                </c:pt>
                <c:pt idx="440">
                  <c:v>15.651885169197332</c:v>
                </c:pt>
                <c:pt idx="441">
                  <c:v>16.777794096049348</c:v>
                </c:pt>
                <c:pt idx="442">
                  <c:v>18.125951239123566</c:v>
                </c:pt>
                <c:pt idx="443">
                  <c:v>19.446709213078805</c:v>
                </c:pt>
                <c:pt idx="444">
                  <c:v>20.280965029986035</c:v>
                </c:pt>
                <c:pt idx="445">
                  <c:v>20.615228643082013</c:v>
                </c:pt>
                <c:pt idx="446">
                  <c:v>20.965870127129822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94816"/>
        <c:axId val="180996352"/>
      </c:lineChart>
      <c:dateAx>
        <c:axId val="1809948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0996352"/>
        <c:crosses val="autoZero"/>
        <c:auto val="1"/>
        <c:lblOffset val="100"/>
        <c:baseTimeUnit val="days"/>
      </c:dateAx>
      <c:valAx>
        <c:axId val="18099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9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'TS_COVID-19_BG'!$BG$206:$BG$534</c:f>
              <c:numCache>
                <c:formatCode>General</c:formatCode>
                <c:ptCount val="329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  <c:pt idx="245">
                  <c:v>17662</c:v>
                </c:pt>
                <c:pt idx="246">
                  <c:v>17700</c:v>
                </c:pt>
                <c:pt idx="247">
                  <c:v>17726</c:v>
                </c:pt>
                <c:pt idx="248">
                  <c:v>17747</c:v>
                </c:pt>
                <c:pt idx="249">
                  <c:v>17792</c:v>
                </c:pt>
                <c:pt idx="250">
                  <c:v>17810</c:v>
                </c:pt>
                <c:pt idx="251">
                  <c:v>17813</c:v>
                </c:pt>
                <c:pt idx="252">
                  <c:v>17820</c:v>
                </c:pt>
                <c:pt idx="253">
                  <c:v>17854</c:v>
                </c:pt>
                <c:pt idx="254">
                  <c:v>17860</c:v>
                </c:pt>
                <c:pt idx="255">
                  <c:v>17872</c:v>
                </c:pt>
                <c:pt idx="256">
                  <c:v>17887</c:v>
                </c:pt>
                <c:pt idx="257">
                  <c:v>17893</c:v>
                </c:pt>
                <c:pt idx="258">
                  <c:v>17898</c:v>
                </c:pt>
                <c:pt idx="259">
                  <c:v>17900</c:v>
                </c:pt>
                <c:pt idx="260">
                  <c:v>17915</c:v>
                </c:pt>
                <c:pt idx="261">
                  <c:v>17932</c:v>
                </c:pt>
                <c:pt idx="262">
                  <c:v>17957</c:v>
                </c:pt>
                <c:pt idx="263">
                  <c:v>17980</c:v>
                </c:pt>
                <c:pt idx="264">
                  <c:v>17987</c:v>
                </c:pt>
                <c:pt idx="265">
                  <c:v>17989</c:v>
                </c:pt>
                <c:pt idx="266">
                  <c:v>17990</c:v>
                </c:pt>
                <c:pt idx="267">
                  <c:v>18000</c:v>
                </c:pt>
                <c:pt idx="268">
                  <c:v>18008</c:v>
                </c:pt>
                <c:pt idx="269">
                  <c:v>18013</c:v>
                </c:pt>
                <c:pt idx="270">
                  <c:v>18022</c:v>
                </c:pt>
                <c:pt idx="271">
                  <c:v>18026</c:v>
                </c:pt>
                <c:pt idx="272">
                  <c:v>18027</c:v>
                </c:pt>
                <c:pt idx="273">
                  <c:v>18027</c:v>
                </c:pt>
                <c:pt idx="274">
                  <c:v>18040</c:v>
                </c:pt>
                <c:pt idx="275">
                  <c:v>18049</c:v>
                </c:pt>
                <c:pt idx="276">
                  <c:v>18061</c:v>
                </c:pt>
                <c:pt idx="277">
                  <c:v>18067</c:v>
                </c:pt>
                <c:pt idx="278">
                  <c:v>18083</c:v>
                </c:pt>
                <c:pt idx="279">
                  <c:v>18084</c:v>
                </c:pt>
                <c:pt idx="280">
                  <c:v>18084</c:v>
                </c:pt>
                <c:pt idx="281">
                  <c:v>18125</c:v>
                </c:pt>
                <c:pt idx="282">
                  <c:v>18127</c:v>
                </c:pt>
                <c:pt idx="283">
                  <c:v>18129</c:v>
                </c:pt>
                <c:pt idx="284">
                  <c:v>18134</c:v>
                </c:pt>
                <c:pt idx="285">
                  <c:v>18138</c:v>
                </c:pt>
                <c:pt idx="286">
                  <c:v>18140</c:v>
                </c:pt>
                <c:pt idx="287">
                  <c:v>18140</c:v>
                </c:pt>
                <c:pt idx="288">
                  <c:v>18144</c:v>
                </c:pt>
                <c:pt idx="289">
                  <c:v>18154</c:v>
                </c:pt>
                <c:pt idx="290">
                  <c:v>18158</c:v>
                </c:pt>
                <c:pt idx="291">
                  <c:v>18163</c:v>
                </c:pt>
                <c:pt idx="292">
                  <c:v>18169</c:v>
                </c:pt>
                <c:pt idx="293">
                  <c:v>18169</c:v>
                </c:pt>
                <c:pt idx="294">
                  <c:v>18174</c:v>
                </c:pt>
                <c:pt idx="295">
                  <c:v>18177</c:v>
                </c:pt>
                <c:pt idx="296">
                  <c:v>18184</c:v>
                </c:pt>
                <c:pt idx="297">
                  <c:v>18187</c:v>
                </c:pt>
                <c:pt idx="298">
                  <c:v>18189</c:v>
                </c:pt>
                <c:pt idx="299">
                  <c:v>18193</c:v>
                </c:pt>
                <c:pt idx="300">
                  <c:v>18193</c:v>
                </c:pt>
                <c:pt idx="301">
                  <c:v>18194</c:v>
                </c:pt>
                <c:pt idx="302">
                  <c:v>18199</c:v>
                </c:pt>
                <c:pt idx="303">
                  <c:v>18203</c:v>
                </c:pt>
                <c:pt idx="304">
                  <c:v>18205</c:v>
                </c:pt>
                <c:pt idx="305">
                  <c:v>18208</c:v>
                </c:pt>
                <c:pt idx="306">
                  <c:v>18211</c:v>
                </c:pt>
                <c:pt idx="307">
                  <c:v>18213</c:v>
                </c:pt>
                <c:pt idx="308">
                  <c:v>18215</c:v>
                </c:pt>
                <c:pt idx="309">
                  <c:v>18222</c:v>
                </c:pt>
                <c:pt idx="310">
                  <c:v>18225</c:v>
                </c:pt>
                <c:pt idx="311">
                  <c:v>18229</c:v>
                </c:pt>
                <c:pt idx="312">
                  <c:v>18243</c:v>
                </c:pt>
                <c:pt idx="313">
                  <c:v>18251</c:v>
                </c:pt>
                <c:pt idx="314">
                  <c:v>18252</c:v>
                </c:pt>
                <c:pt idx="315">
                  <c:v>18255</c:v>
                </c:pt>
                <c:pt idx="316">
                  <c:v>18278</c:v>
                </c:pt>
                <c:pt idx="317">
                  <c:v>18288</c:v>
                </c:pt>
                <c:pt idx="318">
                  <c:v>18306</c:v>
                </c:pt>
                <c:pt idx="319">
                  <c:v>18321</c:v>
                </c:pt>
                <c:pt idx="320">
                  <c:v>18332</c:v>
                </c:pt>
                <c:pt idx="321">
                  <c:v>18339</c:v>
                </c:pt>
                <c:pt idx="322">
                  <c:v>18344</c:v>
                </c:pt>
                <c:pt idx="323">
                  <c:v>18376</c:v>
                </c:pt>
                <c:pt idx="324">
                  <c:v>18395</c:v>
                </c:pt>
                <c:pt idx="325">
                  <c:v>18411</c:v>
                </c:pt>
                <c:pt idx="326">
                  <c:v>18438</c:v>
                </c:pt>
                <c:pt idx="327">
                  <c:v>18459</c:v>
                </c:pt>
                <c:pt idx="328">
                  <c:v>18467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16608"/>
        <c:axId val="181326592"/>
      </c:lineChart>
      <c:catAx>
        <c:axId val="1813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81326592"/>
        <c:crosses val="autoZero"/>
        <c:auto val="1"/>
        <c:lblAlgn val="ctr"/>
        <c:lblOffset val="100"/>
        <c:noMultiLvlLbl val="0"/>
      </c:catAx>
      <c:valAx>
        <c:axId val="18132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31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'TS_COVID-19_BG'!$BF$206:$BF$534</c:f>
              <c:numCache>
                <c:formatCode>General</c:formatCode>
                <c:ptCount val="329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  <c:pt idx="245">
                  <c:v>418274</c:v>
                </c:pt>
                <c:pt idx="246">
                  <c:v>418577</c:v>
                </c:pt>
                <c:pt idx="247">
                  <c:v>418813</c:v>
                </c:pt>
                <c:pt idx="248">
                  <c:v>419010</c:v>
                </c:pt>
                <c:pt idx="249">
                  <c:v>419180</c:v>
                </c:pt>
                <c:pt idx="250">
                  <c:v>419337</c:v>
                </c:pt>
                <c:pt idx="251">
                  <c:v>419426</c:v>
                </c:pt>
                <c:pt idx="252">
                  <c:v>419473</c:v>
                </c:pt>
                <c:pt idx="253">
                  <c:v>419681</c:v>
                </c:pt>
                <c:pt idx="254">
                  <c:v>419859</c:v>
                </c:pt>
                <c:pt idx="255">
                  <c:v>419990</c:v>
                </c:pt>
                <c:pt idx="256">
                  <c:v>420090</c:v>
                </c:pt>
                <c:pt idx="257">
                  <c:v>420213</c:v>
                </c:pt>
                <c:pt idx="258">
                  <c:v>420294</c:v>
                </c:pt>
                <c:pt idx="259">
                  <c:v>420336</c:v>
                </c:pt>
                <c:pt idx="260">
                  <c:v>420493</c:v>
                </c:pt>
                <c:pt idx="261">
                  <c:v>420654</c:v>
                </c:pt>
                <c:pt idx="262">
                  <c:v>420749</c:v>
                </c:pt>
                <c:pt idx="263">
                  <c:v>420859</c:v>
                </c:pt>
                <c:pt idx="264">
                  <c:v>420964</c:v>
                </c:pt>
                <c:pt idx="265">
                  <c:v>421005</c:v>
                </c:pt>
                <c:pt idx="266">
                  <c:v>421032</c:v>
                </c:pt>
                <c:pt idx="267">
                  <c:v>421152</c:v>
                </c:pt>
                <c:pt idx="268">
                  <c:v>421246</c:v>
                </c:pt>
                <c:pt idx="269">
                  <c:v>421339</c:v>
                </c:pt>
                <c:pt idx="270">
                  <c:v>421401</c:v>
                </c:pt>
                <c:pt idx="271">
                  <c:v>421487</c:v>
                </c:pt>
                <c:pt idx="272">
                  <c:v>421515</c:v>
                </c:pt>
                <c:pt idx="273">
                  <c:v>421531</c:v>
                </c:pt>
                <c:pt idx="274">
                  <c:v>421646</c:v>
                </c:pt>
                <c:pt idx="275">
                  <c:v>421751</c:v>
                </c:pt>
                <c:pt idx="276">
                  <c:v>421829</c:v>
                </c:pt>
                <c:pt idx="277">
                  <c:v>421902</c:v>
                </c:pt>
                <c:pt idx="278">
                  <c:v>421983</c:v>
                </c:pt>
                <c:pt idx="279">
                  <c:v>422034</c:v>
                </c:pt>
                <c:pt idx="280">
                  <c:v>422053</c:v>
                </c:pt>
                <c:pt idx="281">
                  <c:v>422151</c:v>
                </c:pt>
                <c:pt idx="282">
                  <c:v>422238</c:v>
                </c:pt>
                <c:pt idx="283">
                  <c:v>422298</c:v>
                </c:pt>
                <c:pt idx="284">
                  <c:v>422353</c:v>
                </c:pt>
                <c:pt idx="285">
                  <c:v>422414</c:v>
                </c:pt>
                <c:pt idx="286">
                  <c:v>422446</c:v>
                </c:pt>
                <c:pt idx="287">
                  <c:v>422462</c:v>
                </c:pt>
                <c:pt idx="288">
                  <c:v>422545</c:v>
                </c:pt>
                <c:pt idx="289">
                  <c:v>422619</c:v>
                </c:pt>
                <c:pt idx="290">
                  <c:v>422703</c:v>
                </c:pt>
                <c:pt idx="291">
                  <c:v>422797</c:v>
                </c:pt>
                <c:pt idx="292">
                  <c:v>422873</c:v>
                </c:pt>
                <c:pt idx="293">
                  <c:v>422930</c:v>
                </c:pt>
                <c:pt idx="294">
                  <c:v>422965</c:v>
                </c:pt>
                <c:pt idx="295">
                  <c:v>423078</c:v>
                </c:pt>
                <c:pt idx="296">
                  <c:v>423223</c:v>
                </c:pt>
                <c:pt idx="297">
                  <c:v>423319</c:v>
                </c:pt>
                <c:pt idx="298">
                  <c:v>423440</c:v>
                </c:pt>
                <c:pt idx="299">
                  <c:v>423575</c:v>
                </c:pt>
                <c:pt idx="300">
                  <c:v>423629</c:v>
                </c:pt>
                <c:pt idx="301">
                  <c:v>423686</c:v>
                </c:pt>
                <c:pt idx="302">
                  <c:v>423879</c:v>
                </c:pt>
                <c:pt idx="303">
                  <c:v>424079</c:v>
                </c:pt>
                <c:pt idx="304">
                  <c:v>424295</c:v>
                </c:pt>
                <c:pt idx="305">
                  <c:v>424526</c:v>
                </c:pt>
                <c:pt idx="306">
                  <c:v>424872</c:v>
                </c:pt>
                <c:pt idx="307">
                  <c:v>425054</c:v>
                </c:pt>
                <c:pt idx="308">
                  <c:v>425148</c:v>
                </c:pt>
                <c:pt idx="309">
                  <c:v>425541</c:v>
                </c:pt>
                <c:pt idx="310">
                  <c:v>426003</c:v>
                </c:pt>
                <c:pt idx="311">
                  <c:v>426432</c:v>
                </c:pt>
                <c:pt idx="312">
                  <c:v>426932</c:v>
                </c:pt>
                <c:pt idx="313">
                  <c:v>427481</c:v>
                </c:pt>
                <c:pt idx="314">
                  <c:v>427873</c:v>
                </c:pt>
                <c:pt idx="315">
                  <c:v>428049</c:v>
                </c:pt>
                <c:pt idx="316">
                  <c:v>428823</c:v>
                </c:pt>
                <c:pt idx="317">
                  <c:v>429628</c:v>
                </c:pt>
                <c:pt idx="318">
                  <c:v>430410</c:v>
                </c:pt>
                <c:pt idx="319">
                  <c:v>431292</c:v>
                </c:pt>
                <c:pt idx="320">
                  <c:v>432339</c:v>
                </c:pt>
                <c:pt idx="321">
                  <c:v>432962</c:v>
                </c:pt>
                <c:pt idx="322">
                  <c:v>433234</c:v>
                </c:pt>
                <c:pt idx="323">
                  <c:v>434535</c:v>
                </c:pt>
                <c:pt idx="324">
                  <c:v>435940</c:v>
                </c:pt>
                <c:pt idx="325">
                  <c:v>437327</c:v>
                </c:pt>
                <c:pt idx="326">
                  <c:v>438698</c:v>
                </c:pt>
                <c:pt idx="327">
                  <c:v>440066</c:v>
                </c:pt>
                <c:pt idx="328">
                  <c:v>440911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17472"/>
        <c:axId val="181419008"/>
      </c:lineChart>
      <c:catAx>
        <c:axId val="1814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1419008"/>
        <c:crosses val="autoZero"/>
        <c:auto val="1"/>
        <c:lblAlgn val="ctr"/>
        <c:lblOffset val="100"/>
        <c:noMultiLvlLbl val="0"/>
      </c:catAx>
      <c:valAx>
        <c:axId val="18141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4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'TS_COVID-19_BG'!$E$2:$E$534</c:f>
              <c:numCache>
                <c:formatCode>d\.m\.yy;@</c:formatCode>
                <c:ptCount val="533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  <c:pt idx="512">
                  <c:v>44410</c:v>
                </c:pt>
                <c:pt idx="513">
                  <c:v>44411</c:v>
                </c:pt>
                <c:pt idx="514">
                  <c:v>44412</c:v>
                </c:pt>
                <c:pt idx="515">
                  <c:v>44413</c:v>
                </c:pt>
                <c:pt idx="516">
                  <c:v>44414</c:v>
                </c:pt>
                <c:pt idx="517">
                  <c:v>44415</c:v>
                </c:pt>
                <c:pt idx="518">
                  <c:v>44416</c:v>
                </c:pt>
                <c:pt idx="519">
                  <c:v>44417</c:v>
                </c:pt>
                <c:pt idx="520">
                  <c:v>44418</c:v>
                </c:pt>
                <c:pt idx="521">
                  <c:v>44419</c:v>
                </c:pt>
                <c:pt idx="522">
                  <c:v>44420</c:v>
                </c:pt>
                <c:pt idx="523">
                  <c:v>44421</c:v>
                </c:pt>
                <c:pt idx="524">
                  <c:v>44422</c:v>
                </c:pt>
                <c:pt idx="525">
                  <c:v>44423</c:v>
                </c:pt>
                <c:pt idx="526">
                  <c:v>44424</c:v>
                </c:pt>
                <c:pt idx="527">
                  <c:v>44425</c:v>
                </c:pt>
                <c:pt idx="528">
                  <c:v>44426</c:v>
                </c:pt>
                <c:pt idx="529">
                  <c:v>44427</c:v>
                </c:pt>
                <c:pt idx="530">
                  <c:v>44428</c:v>
                </c:pt>
                <c:pt idx="531">
                  <c:v>44429</c:v>
                </c:pt>
                <c:pt idx="532">
                  <c:v>44430</c:v>
                </c:pt>
              </c:numCache>
            </c:numRef>
          </c:cat>
          <c:val>
            <c:numRef>
              <c:f>'TS_COVID-19_BG'!$AF$2:$AF$534</c:f>
              <c:numCache>
                <c:formatCode>General</c:formatCode>
                <c:ptCount val="533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  <c:pt idx="449">
                  <c:v>2.1825074465204439</c:v>
                </c:pt>
                <c:pt idx="450">
                  <c:v>1.9991040430059357</c:v>
                </c:pt>
                <c:pt idx="451">
                  <c:v>2.0843344545891398</c:v>
                </c:pt>
                <c:pt idx="452">
                  <c:v>2.1595876557708618</c:v>
                </c:pt>
                <c:pt idx="453">
                  <c:v>2.4535950501386816</c:v>
                </c:pt>
                <c:pt idx="454">
                  <c:v>2.5265057523122039</c:v>
                </c:pt>
                <c:pt idx="455">
                  <c:v>2.4711946634323834</c:v>
                </c:pt>
                <c:pt idx="456">
                  <c:v>2.4850437183617116</c:v>
                </c:pt>
                <c:pt idx="457">
                  <c:v>2.5579476408371464</c:v>
                </c:pt>
                <c:pt idx="458">
                  <c:v>2.4116172530037168</c:v>
                </c:pt>
                <c:pt idx="459">
                  <c:v>2.3497972723921858</c:v>
                </c:pt>
                <c:pt idx="460">
                  <c:v>2.5829114577952268</c:v>
                </c:pt>
                <c:pt idx="461">
                  <c:v>2.5761624799572425</c:v>
                </c:pt>
                <c:pt idx="462">
                  <c:v>2.5958638517880224</c:v>
                </c:pt>
                <c:pt idx="463">
                  <c:v>2.5880817746846456</c:v>
                </c:pt>
                <c:pt idx="464">
                  <c:v>2.5534441805225652</c:v>
                </c:pt>
                <c:pt idx="465">
                  <c:v>2.7792768483540202</c:v>
                </c:pt>
                <c:pt idx="466">
                  <c:v>2.8119978575254416</c:v>
                </c:pt>
                <c:pt idx="467">
                  <c:v>2.5512281177907452</c:v>
                </c:pt>
                <c:pt idx="468">
                  <c:v>2.5220860644058138</c:v>
                </c:pt>
                <c:pt idx="469">
                  <c:v>2.5444556888824637</c:v>
                </c:pt>
                <c:pt idx="470">
                  <c:v>2.4684187599825758</c:v>
                </c:pt>
                <c:pt idx="471">
                  <c:v>2.199126374453984</c:v>
                </c:pt>
                <c:pt idx="472">
                  <c:v>2.3241206030150754</c:v>
                </c:pt>
                <c:pt idx="473">
                  <c:v>2.3129921259842519</c:v>
                </c:pt>
                <c:pt idx="474">
                  <c:v>2.4554383412149874</c:v>
                </c:pt>
                <c:pt idx="475">
                  <c:v>2.7388797364085669</c:v>
                </c:pt>
                <c:pt idx="476">
                  <c:v>2.6691495965238983</c:v>
                </c:pt>
                <c:pt idx="477">
                  <c:v>2.6697498423376076</c:v>
                </c:pt>
                <c:pt idx="478">
                  <c:v>3.1414928373963305</c:v>
                </c:pt>
                <c:pt idx="479">
                  <c:v>3.2365145228215773</c:v>
                </c:pt>
                <c:pt idx="480">
                  <c:v>3.8151137197358769</c:v>
                </c:pt>
                <c:pt idx="481">
                  <c:v>3.3918128654970756</c:v>
                </c:pt>
                <c:pt idx="482">
                  <c:v>3.6838066001534919</c:v>
                </c:pt>
                <c:pt idx="483">
                  <c:v>3.6893203883495143</c:v>
                </c:pt>
                <c:pt idx="484">
                  <c:v>3.5351635953365927</c:v>
                </c:pt>
                <c:pt idx="485">
                  <c:v>4.9058084772370485</c:v>
                </c:pt>
                <c:pt idx="486">
                  <c:v>4.9624687239366141</c:v>
                </c:pt>
                <c:pt idx="487">
                  <c:v>5.0281751192024267</c:v>
                </c:pt>
                <c:pt idx="488">
                  <c:v>4.6999580360889635</c:v>
                </c:pt>
                <c:pt idx="489">
                  <c:v>4.8068669527896999</c:v>
                </c:pt>
                <c:pt idx="490">
                  <c:v>4.8664944013781222</c:v>
                </c:pt>
                <c:pt idx="491">
                  <c:v>4.9045138888888884</c:v>
                </c:pt>
                <c:pt idx="492">
                  <c:v>4.3514644351464433</c:v>
                </c:pt>
                <c:pt idx="493">
                  <c:v>4.6093064091308165</c:v>
                </c:pt>
                <c:pt idx="494">
                  <c:v>3.9705280392959472</c:v>
                </c:pt>
                <c:pt idx="495">
                  <c:v>4.2818911685994641</c:v>
                </c:pt>
                <c:pt idx="496">
                  <c:v>4.3788187372708762</c:v>
                </c:pt>
                <c:pt idx="497">
                  <c:v>4.3234994913530009</c:v>
                </c:pt>
                <c:pt idx="498">
                  <c:v>4.7796070100902819</c:v>
                </c:pt>
                <c:pt idx="499">
                  <c:v>2.8792912513842746</c:v>
                </c:pt>
                <c:pt idx="500">
                  <c:v>3.1843575418994416</c:v>
                </c:pt>
                <c:pt idx="501">
                  <c:v>3.1728665207877462</c:v>
                </c:pt>
                <c:pt idx="502">
                  <c:v>3.1682027649769586</c:v>
                </c:pt>
                <c:pt idx="503">
                  <c:v>2.9286474973375931</c:v>
                </c:pt>
                <c:pt idx="504">
                  <c:v>2.8146574614976103</c:v>
                </c:pt>
                <c:pt idx="505">
                  <c:v>2.8586553732133404</c:v>
                </c:pt>
                <c:pt idx="506">
                  <c:v>3.1410622501427752</c:v>
                </c:pt>
                <c:pt idx="507">
                  <c:v>2.8128587830080369</c:v>
                </c:pt>
                <c:pt idx="508">
                  <c:v>3.2821229050279328</c:v>
                </c:pt>
                <c:pt idx="509">
                  <c:v>3.2028469750889679</c:v>
                </c:pt>
                <c:pt idx="510">
                  <c:v>2.9619181946403383</c:v>
                </c:pt>
                <c:pt idx="511">
                  <c:v>3.1007751937984498</c:v>
                </c:pt>
                <c:pt idx="512">
                  <c:v>2.8852920478536244</c:v>
                </c:pt>
                <c:pt idx="513">
                  <c:v>3.4642032332563506</c:v>
                </c:pt>
                <c:pt idx="514">
                  <c:v>3.8606403013182673</c:v>
                </c:pt>
                <c:pt idx="515">
                  <c:v>4.5064377682403434</c:v>
                </c:pt>
                <c:pt idx="516">
                  <c:v>5.8568329718004337</c:v>
                </c:pt>
                <c:pt idx="517">
                  <c:v>7.4074074074074066</c:v>
                </c:pt>
                <c:pt idx="518">
                  <c:v>7.4873096446700513</c:v>
                </c:pt>
                <c:pt idx="519">
                  <c:v>7.6537013801756597</c:v>
                </c:pt>
                <c:pt idx="520">
                  <c:v>8.1865284974093253</c:v>
                </c:pt>
                <c:pt idx="521">
                  <c:v>8.0188679245283012</c:v>
                </c:pt>
                <c:pt idx="522">
                  <c:v>8.1451612903225801</c:v>
                </c:pt>
                <c:pt idx="523">
                  <c:v>7.8910614525139655</c:v>
                </c:pt>
                <c:pt idx="524">
                  <c:v>8.0452127659574462</c:v>
                </c:pt>
                <c:pt idx="525">
                  <c:v>8.0821039127645928</c:v>
                </c:pt>
                <c:pt idx="526">
                  <c:v>7.4523396880415937</c:v>
                </c:pt>
                <c:pt idx="527">
                  <c:v>7.9422382671480145</c:v>
                </c:pt>
                <c:pt idx="528">
                  <c:v>8.2404265632573921</c:v>
                </c:pt>
                <c:pt idx="529">
                  <c:v>8.0602302922940652</c:v>
                </c:pt>
                <c:pt idx="530">
                  <c:v>7.8851597250303271</c:v>
                </c:pt>
                <c:pt idx="531">
                  <c:v>7.4100463127894551</c:v>
                </c:pt>
                <c:pt idx="532">
                  <c:v>7.320394960844399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35392"/>
        <c:axId val="181445376"/>
      </c:lineChart>
      <c:dateAx>
        <c:axId val="1814353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445376"/>
        <c:crosses val="autoZero"/>
        <c:auto val="1"/>
        <c:lblOffset val="100"/>
        <c:baseTimeUnit val="days"/>
      </c:dateAx>
      <c:valAx>
        <c:axId val="18144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4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'TS_COVID-19_BG'!$E$2:$E$534</c:f>
              <c:numCache>
                <c:formatCode>d\.m\.yy;@</c:formatCode>
                <c:ptCount val="533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  <c:pt idx="491">
                  <c:v>44389</c:v>
                </c:pt>
                <c:pt idx="492">
                  <c:v>44390</c:v>
                </c:pt>
                <c:pt idx="493">
                  <c:v>44391</c:v>
                </c:pt>
                <c:pt idx="494">
                  <c:v>44392</c:v>
                </c:pt>
                <c:pt idx="495">
                  <c:v>44393</c:v>
                </c:pt>
                <c:pt idx="496">
                  <c:v>44394</c:v>
                </c:pt>
                <c:pt idx="497">
                  <c:v>44395</c:v>
                </c:pt>
                <c:pt idx="498">
                  <c:v>44396</c:v>
                </c:pt>
                <c:pt idx="499">
                  <c:v>44397</c:v>
                </c:pt>
                <c:pt idx="500">
                  <c:v>44398</c:v>
                </c:pt>
                <c:pt idx="501">
                  <c:v>44399</c:v>
                </c:pt>
                <c:pt idx="502">
                  <c:v>44400</c:v>
                </c:pt>
                <c:pt idx="503">
                  <c:v>44401</c:v>
                </c:pt>
                <c:pt idx="504">
                  <c:v>44402</c:v>
                </c:pt>
                <c:pt idx="505">
                  <c:v>44403</c:v>
                </c:pt>
                <c:pt idx="506">
                  <c:v>44404</c:v>
                </c:pt>
                <c:pt idx="507">
                  <c:v>44405</c:v>
                </c:pt>
                <c:pt idx="508">
                  <c:v>44406</c:v>
                </c:pt>
                <c:pt idx="509">
                  <c:v>44407</c:v>
                </c:pt>
                <c:pt idx="510">
                  <c:v>44408</c:v>
                </c:pt>
                <c:pt idx="511">
                  <c:v>44409</c:v>
                </c:pt>
                <c:pt idx="512">
                  <c:v>44410</c:v>
                </c:pt>
                <c:pt idx="513">
                  <c:v>44411</c:v>
                </c:pt>
                <c:pt idx="514">
                  <c:v>44412</c:v>
                </c:pt>
                <c:pt idx="515">
                  <c:v>44413</c:v>
                </c:pt>
                <c:pt idx="516">
                  <c:v>44414</c:v>
                </c:pt>
                <c:pt idx="517">
                  <c:v>44415</c:v>
                </c:pt>
                <c:pt idx="518">
                  <c:v>44416</c:v>
                </c:pt>
                <c:pt idx="519">
                  <c:v>44417</c:v>
                </c:pt>
                <c:pt idx="520">
                  <c:v>44418</c:v>
                </c:pt>
                <c:pt idx="521">
                  <c:v>44419</c:v>
                </c:pt>
                <c:pt idx="522">
                  <c:v>44420</c:v>
                </c:pt>
                <c:pt idx="523">
                  <c:v>44421</c:v>
                </c:pt>
                <c:pt idx="524">
                  <c:v>44422</c:v>
                </c:pt>
                <c:pt idx="525">
                  <c:v>44423</c:v>
                </c:pt>
                <c:pt idx="526">
                  <c:v>44424</c:v>
                </c:pt>
                <c:pt idx="527">
                  <c:v>44425</c:v>
                </c:pt>
                <c:pt idx="528">
                  <c:v>44426</c:v>
                </c:pt>
                <c:pt idx="529">
                  <c:v>44427</c:v>
                </c:pt>
                <c:pt idx="530">
                  <c:v>44428</c:v>
                </c:pt>
                <c:pt idx="531">
                  <c:v>44429</c:v>
                </c:pt>
                <c:pt idx="532">
                  <c:v>44430</c:v>
                </c:pt>
              </c:numCache>
            </c:numRef>
          </c:cat>
          <c:val>
            <c:numRef>
              <c:f>'TS_COVID-19_BG'!$AG$2:$AG$534</c:f>
              <c:numCache>
                <c:formatCode>General</c:formatCode>
                <c:ptCount val="533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  <c:pt idx="449">
                  <c:v>0.22599933562174732</c:v>
                </c:pt>
                <c:pt idx="450">
                  <c:v>0.21187360722244444</c:v>
                </c:pt>
                <c:pt idx="451">
                  <c:v>0.21391325685540766</c:v>
                </c:pt>
                <c:pt idx="452">
                  <c:v>0.22159242464657242</c:v>
                </c:pt>
                <c:pt idx="453">
                  <c:v>0.2278361038203558</c:v>
                </c:pt>
                <c:pt idx="454">
                  <c:v>0.22525649926714494</c:v>
                </c:pt>
                <c:pt idx="455">
                  <c:v>0.22236903466500854</c:v>
                </c:pt>
                <c:pt idx="456">
                  <c:v>0.22235331131036654</c:v>
                </c:pt>
                <c:pt idx="457">
                  <c:v>0.22740569668976135</c:v>
                </c:pt>
                <c:pt idx="458">
                  <c:v>0.24145261293179804</c:v>
                </c:pt>
                <c:pt idx="459">
                  <c:v>0.23251863735019346</c:v>
                </c:pt>
                <c:pt idx="460">
                  <c:v>0.24085268851415845</c:v>
                </c:pt>
                <c:pt idx="461">
                  <c:v>0.23118279569892472</c:v>
                </c:pt>
                <c:pt idx="462">
                  <c:v>0.22923808470640275</c:v>
                </c:pt>
                <c:pt idx="463">
                  <c:v>0.23018530922080821</c:v>
                </c:pt>
                <c:pt idx="464">
                  <c:v>0.23351614868982329</c:v>
                </c:pt>
                <c:pt idx="465">
                  <c:v>0.25548154315847904</c:v>
                </c:pt>
                <c:pt idx="466">
                  <c:v>0.23959768531275832</c:v>
                </c:pt>
                <c:pt idx="467">
                  <c:v>0.23381144687369448</c:v>
                </c:pt>
                <c:pt idx="468">
                  <c:v>0.2378307265019734</c:v>
                </c:pt>
                <c:pt idx="469">
                  <c:v>0.23423824358403797</c:v>
                </c:pt>
                <c:pt idx="470">
                  <c:v>0.23209766264701504</c:v>
                </c:pt>
                <c:pt idx="471">
                  <c:v>0.22655167103034038</c:v>
                </c:pt>
                <c:pt idx="472">
                  <c:v>0.22299035369774919</c:v>
                </c:pt>
                <c:pt idx="473">
                  <c:v>0.22653232577665827</c:v>
                </c:pt>
                <c:pt idx="474">
                  <c:v>0.24445273168002984</c:v>
                </c:pt>
                <c:pt idx="475">
                  <c:v>0.26974380690239252</c:v>
                </c:pt>
                <c:pt idx="476">
                  <c:v>0.25956632653061223</c:v>
                </c:pt>
                <c:pt idx="477">
                  <c:v>0.25809935205183587</c:v>
                </c:pt>
                <c:pt idx="478">
                  <c:v>0.29916969382459779</c:v>
                </c:pt>
                <c:pt idx="479">
                  <c:v>0.31360777587192684</c:v>
                </c:pt>
                <c:pt idx="480">
                  <c:v>0.41189931350114417</c:v>
                </c:pt>
                <c:pt idx="481">
                  <c:v>0.42090395480225989</c:v>
                </c:pt>
                <c:pt idx="482">
                  <c:v>0.4059760956175299</c:v>
                </c:pt>
                <c:pt idx="483">
                  <c:v>0.41491935483870968</c:v>
                </c:pt>
                <c:pt idx="484">
                  <c:v>0.3980506822612086</c:v>
                </c:pt>
                <c:pt idx="485">
                  <c:v>0.41229880313660749</c:v>
                </c:pt>
                <c:pt idx="486">
                  <c:v>0.43527863097849934</c:v>
                </c:pt>
                <c:pt idx="487">
                  <c:v>0.43769968051118213</c:v>
                </c:pt>
                <c:pt idx="488">
                  <c:v>0.41919859092910611</c:v>
                </c:pt>
                <c:pt idx="489">
                  <c:v>0.41794409377817854</c:v>
                </c:pt>
                <c:pt idx="490">
                  <c:v>0.42145767315527388</c:v>
                </c:pt>
                <c:pt idx="491">
                  <c:v>0.42492012779552718</c:v>
                </c:pt>
                <c:pt idx="492">
                  <c:v>0.39326334208223973</c:v>
                </c:pt>
                <c:pt idx="493">
                  <c:v>0.39944776806258631</c:v>
                </c:pt>
                <c:pt idx="494">
                  <c:v>0.37254901960784315</c:v>
                </c:pt>
                <c:pt idx="495">
                  <c:v>0.41705498602050328</c:v>
                </c:pt>
                <c:pt idx="496">
                  <c:v>0.47390841320553778</c:v>
                </c:pt>
                <c:pt idx="497">
                  <c:v>0.47634237107921318</c:v>
                </c:pt>
                <c:pt idx="498">
                  <c:v>0.50864472950362516</c:v>
                </c:pt>
                <c:pt idx="499">
                  <c:v>0.52850627137970352</c:v>
                </c:pt>
                <c:pt idx="500">
                  <c:v>0.5683785343335257</c:v>
                </c:pt>
                <c:pt idx="501">
                  <c:v>0.57683615819209044</c:v>
                </c:pt>
                <c:pt idx="502">
                  <c:v>0.64663890541344438</c:v>
                </c:pt>
                <c:pt idx="503">
                  <c:v>0.63686231486560618</c:v>
                </c:pt>
                <c:pt idx="504">
                  <c:v>0.64644808743169402</c:v>
                </c:pt>
                <c:pt idx="505">
                  <c:v>0.66702997275204357</c:v>
                </c:pt>
                <c:pt idx="506">
                  <c:v>0.78655660377358494</c:v>
                </c:pt>
                <c:pt idx="507">
                  <c:v>0.86237448316597753</c:v>
                </c:pt>
                <c:pt idx="508">
                  <c:v>1.1494584837545125</c:v>
                </c:pt>
                <c:pt idx="509">
                  <c:v>1.2713235294117646</c:v>
                </c:pt>
                <c:pt idx="510">
                  <c:v>1.4527616279069768</c:v>
                </c:pt>
                <c:pt idx="511">
                  <c:v>1.5447272727272727</c:v>
                </c:pt>
                <c:pt idx="512">
                  <c:v>1.5818840579710145</c:v>
                </c:pt>
                <c:pt idx="513">
                  <c:v>1.9641148325358853</c:v>
                </c:pt>
                <c:pt idx="514">
                  <c:v>2.7228207639569049</c:v>
                </c:pt>
                <c:pt idx="515">
                  <c:v>3.4977528089887642</c:v>
                </c:pt>
                <c:pt idx="516">
                  <c:v>4.0230414746543781</c:v>
                </c:pt>
                <c:pt idx="517">
                  <c:v>5.3875862068965521</c:v>
                </c:pt>
                <c:pt idx="518">
                  <c:v>5.8216735253772294</c:v>
                </c:pt>
                <c:pt idx="519">
                  <c:v>5.9279891304347823</c:v>
                </c:pt>
                <c:pt idx="520">
                  <c:v>5.5801354401805865</c:v>
                </c:pt>
                <c:pt idx="521">
                  <c:v>5.6912820512820517</c:v>
                </c:pt>
                <c:pt idx="522">
                  <c:v>5.3687445127304656</c:v>
                </c:pt>
                <c:pt idx="523">
                  <c:v>5.1296436694465504</c:v>
                </c:pt>
                <c:pt idx="524">
                  <c:v>5.3991323210412148</c:v>
                </c:pt>
                <c:pt idx="525">
                  <c:v>5.5184926727145847</c:v>
                </c:pt>
                <c:pt idx="526">
                  <c:v>5.0474406991260921</c:v>
                </c:pt>
                <c:pt idx="527">
                  <c:v>5.0386554621848738</c:v>
                </c:pt>
                <c:pt idx="528">
                  <c:v>5.2493396724775492</c:v>
                </c:pt>
                <c:pt idx="529">
                  <c:v>5.2480732177263967</c:v>
                </c:pt>
                <c:pt idx="530">
                  <c:v>5.1650570676031604</c:v>
                </c:pt>
                <c:pt idx="531">
                  <c:v>4.8422470180838788</c:v>
                </c:pt>
                <c:pt idx="532">
                  <c:v>4.7898603967670832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65856"/>
        <c:axId val="181467392"/>
      </c:lineChart>
      <c:dateAx>
        <c:axId val="18146585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467392"/>
        <c:crosses val="autoZero"/>
        <c:auto val="1"/>
        <c:lblOffset val="100"/>
        <c:baseTimeUnit val="days"/>
      </c:dateAx>
      <c:valAx>
        <c:axId val="18146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'TS_COVID-19_BG'!$E$15:$E$534</c:f>
              <c:numCache>
                <c:formatCode>d\.m\.yy;@</c:formatCode>
                <c:ptCount val="520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  <c:pt idx="499">
                  <c:v>44410</c:v>
                </c:pt>
                <c:pt idx="500">
                  <c:v>44411</c:v>
                </c:pt>
                <c:pt idx="501">
                  <c:v>44412</c:v>
                </c:pt>
                <c:pt idx="502">
                  <c:v>44413</c:v>
                </c:pt>
                <c:pt idx="503">
                  <c:v>44414</c:v>
                </c:pt>
                <c:pt idx="504">
                  <c:v>44415</c:v>
                </c:pt>
                <c:pt idx="505">
                  <c:v>44416</c:v>
                </c:pt>
                <c:pt idx="506">
                  <c:v>44417</c:v>
                </c:pt>
                <c:pt idx="507">
                  <c:v>44418</c:v>
                </c:pt>
                <c:pt idx="508">
                  <c:v>44419</c:v>
                </c:pt>
                <c:pt idx="509">
                  <c:v>44420</c:v>
                </c:pt>
                <c:pt idx="510">
                  <c:v>44421</c:v>
                </c:pt>
                <c:pt idx="511">
                  <c:v>44422</c:v>
                </c:pt>
                <c:pt idx="512">
                  <c:v>44423</c:v>
                </c:pt>
                <c:pt idx="513">
                  <c:v>44424</c:v>
                </c:pt>
                <c:pt idx="514">
                  <c:v>44425</c:v>
                </c:pt>
                <c:pt idx="515">
                  <c:v>44426</c:v>
                </c:pt>
                <c:pt idx="516">
                  <c:v>44427</c:v>
                </c:pt>
                <c:pt idx="517">
                  <c:v>44428</c:v>
                </c:pt>
                <c:pt idx="518">
                  <c:v>44429</c:v>
                </c:pt>
                <c:pt idx="519">
                  <c:v>44430</c:v>
                </c:pt>
              </c:numCache>
            </c:numRef>
          </c:cat>
          <c:val>
            <c:numRef>
              <c:f>'TS_COVID-19_BG'!$AS$15:$AS$534</c:f>
              <c:numCache>
                <c:formatCode>0.00</c:formatCode>
                <c:ptCount val="520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17.884644189558145</c:v>
                </c:pt>
                <c:pt idx="287">
                  <c:v>16.019551949903335</c:v>
                </c:pt>
                <c:pt idx="288">
                  <c:v>15.802680759245796</c:v>
                </c:pt>
                <c:pt idx="289">
                  <c:v>15.45568685419374</c:v>
                </c:pt>
                <c:pt idx="290">
                  <c:v>15.470144933570909</c:v>
                </c:pt>
                <c:pt idx="291">
                  <c:v>14.790615202843961</c:v>
                </c:pt>
                <c:pt idx="292">
                  <c:v>14.212292027757199</c:v>
                </c:pt>
                <c:pt idx="293">
                  <c:v>14.371330900906059</c:v>
                </c:pt>
                <c:pt idx="294">
                  <c:v>14.530369774054918</c:v>
                </c:pt>
                <c:pt idx="295">
                  <c:v>14.082169313362678</c:v>
                </c:pt>
                <c:pt idx="296">
                  <c:v>13.908672360836649</c:v>
                </c:pt>
                <c:pt idx="297">
                  <c:v>14.183375869002862</c:v>
                </c:pt>
                <c:pt idx="298">
                  <c:v>12.636361375645771</c:v>
                </c:pt>
                <c:pt idx="299">
                  <c:v>12.058038200559007</c:v>
                </c:pt>
                <c:pt idx="300">
                  <c:v>11.855625089278639</c:v>
                </c:pt>
                <c:pt idx="301">
                  <c:v>12.332741708725219</c:v>
                </c:pt>
                <c:pt idx="302">
                  <c:v>12.000205883050331</c:v>
                </c:pt>
                <c:pt idx="303">
                  <c:v>11.638753898621104</c:v>
                </c:pt>
                <c:pt idx="304">
                  <c:v>10.554397945333424</c:v>
                </c:pt>
                <c:pt idx="305">
                  <c:v>10.294152516544381</c:v>
                </c:pt>
                <c:pt idx="306">
                  <c:v>9.9760747702466617</c:v>
                </c:pt>
                <c:pt idx="307">
                  <c:v>10.467649469070409</c:v>
                </c:pt>
                <c:pt idx="308">
                  <c:v>10.424275230938902</c:v>
                </c:pt>
                <c:pt idx="309">
                  <c:v>10.323068675298719</c:v>
                </c:pt>
                <c:pt idx="310">
                  <c:v>10.033907087755336</c:v>
                </c:pt>
                <c:pt idx="311">
                  <c:v>9.3688354364055595</c:v>
                </c:pt>
                <c:pt idx="312">
                  <c:v>9.2097965632567007</c:v>
                </c:pt>
                <c:pt idx="313">
                  <c:v>8.6025572294155985</c:v>
                </c:pt>
                <c:pt idx="314">
                  <c:v>8.3423118006265558</c:v>
                </c:pt>
                <c:pt idx="315">
                  <c:v>7.966401736820159</c:v>
                </c:pt>
                <c:pt idx="316">
                  <c:v>8.0097759749516673</c:v>
                </c:pt>
                <c:pt idx="317">
                  <c:v>8.1254406099690186</c:v>
                </c:pt>
                <c:pt idx="318">
                  <c:v>8.3423118006265558</c:v>
                </c:pt>
                <c:pt idx="319">
                  <c:v>8.1543567687233569</c:v>
                </c:pt>
                <c:pt idx="320">
                  <c:v>8.1977310068548643</c:v>
                </c:pt>
                <c:pt idx="321">
                  <c:v>7.677240149276777</c:v>
                </c:pt>
                <c:pt idx="322">
                  <c:v>7.2724139267160446</c:v>
                </c:pt>
                <c:pt idx="323">
                  <c:v>7.2290396885845372</c:v>
                </c:pt>
                <c:pt idx="324">
                  <c:v>7.3880785617333968</c:v>
                </c:pt>
                <c:pt idx="325">
                  <c:v>7.8073628636712993</c:v>
                </c:pt>
                <c:pt idx="326">
                  <c:v>8.1832729274776952</c:v>
                </c:pt>
                <c:pt idx="327">
                  <c:v>8.4290602768895706</c:v>
                </c:pt>
                <c:pt idx="328">
                  <c:v>8.5013506737754163</c:v>
                </c:pt>
                <c:pt idx="329">
                  <c:v>8.4724345150210763</c:v>
                </c:pt>
                <c:pt idx="330">
                  <c:v>8.3856860387580632</c:v>
                </c:pt>
                <c:pt idx="331">
                  <c:v>8.371227959380894</c:v>
                </c:pt>
                <c:pt idx="332">
                  <c:v>7.6483239905224396</c:v>
                </c:pt>
                <c:pt idx="333">
                  <c:v>7.5904916730137639</c:v>
                </c:pt>
                <c:pt idx="334">
                  <c:v>7.6049497523909322</c:v>
                </c:pt>
                <c:pt idx="335">
                  <c:v>7.4314527998649043</c:v>
                </c:pt>
                <c:pt idx="336">
                  <c:v>7.5037431967507491</c:v>
                </c:pt>
                <c:pt idx="337">
                  <c:v>7.6338659111452714</c:v>
                </c:pt>
                <c:pt idx="338">
                  <c:v>7.5615755142594248</c:v>
                </c:pt>
                <c:pt idx="339">
                  <c:v>7.4169947204877342</c:v>
                </c:pt>
                <c:pt idx="340">
                  <c:v>7.1712073710758597</c:v>
                </c:pt>
                <c:pt idx="341">
                  <c:v>7.2145816092073671</c:v>
                </c:pt>
                <c:pt idx="342">
                  <c:v>7.4892851173735799</c:v>
                </c:pt>
                <c:pt idx="343">
                  <c:v>7.7206143874082844</c:v>
                </c:pt>
                <c:pt idx="344">
                  <c:v>8.0820663718375112</c:v>
                </c:pt>
                <c:pt idx="345">
                  <c:v>8.1977310068548643</c:v>
                </c:pt>
                <c:pt idx="346">
                  <c:v>9.2097965632567007</c:v>
                </c:pt>
                <c:pt idx="347">
                  <c:v>9.9471586114923216</c:v>
                </c:pt>
                <c:pt idx="348">
                  <c:v>9.6724551033261097</c:v>
                </c:pt>
                <c:pt idx="349">
                  <c:v>10.409817151561734</c:v>
                </c:pt>
                <c:pt idx="350">
                  <c:v>10.843559532876805</c:v>
                </c:pt>
                <c:pt idx="351">
                  <c:v>10.901391850385481</c:v>
                </c:pt>
                <c:pt idx="352">
                  <c:v>10.988140326648496</c:v>
                </c:pt>
                <c:pt idx="353">
                  <c:v>12.0146639624275</c:v>
                </c:pt>
                <c:pt idx="354">
                  <c:v>13.359265344504225</c:v>
                </c:pt>
                <c:pt idx="355">
                  <c:v>14.067711233985507</c:v>
                </c:pt>
                <c:pt idx="356">
                  <c:v>14.674950567826611</c:v>
                </c:pt>
                <c:pt idx="357">
                  <c:v>15.441228774816569</c:v>
                </c:pt>
                <c:pt idx="358">
                  <c:v>15.426770695439401</c:v>
                </c:pt>
                <c:pt idx="359">
                  <c:v>15.817138838622967</c:v>
                </c:pt>
                <c:pt idx="360">
                  <c:v>16.829204395024803</c:v>
                </c:pt>
                <c:pt idx="361">
                  <c:v>17.176198300076859</c:v>
                </c:pt>
                <c:pt idx="362">
                  <c:v>18.824419349074134</c:v>
                </c:pt>
                <c:pt idx="363">
                  <c:v>18.954542063468658</c:v>
                </c:pt>
                <c:pt idx="364">
                  <c:v>19.677446032327111</c:v>
                </c:pt>
                <c:pt idx="365">
                  <c:v>19.850942984853138</c:v>
                </c:pt>
                <c:pt idx="366">
                  <c:v>20.313601524922547</c:v>
                </c:pt>
                <c:pt idx="367">
                  <c:v>20.588305033088762</c:v>
                </c:pt>
                <c:pt idx="368">
                  <c:v>20.313601524922547</c:v>
                </c:pt>
                <c:pt idx="369">
                  <c:v>20.443724239317067</c:v>
                </c:pt>
                <c:pt idx="370">
                  <c:v>20.501556556825747</c:v>
                </c:pt>
                <c:pt idx="371">
                  <c:v>20.313601524922547</c:v>
                </c:pt>
                <c:pt idx="372">
                  <c:v>20.472640398071409</c:v>
                </c:pt>
                <c:pt idx="373">
                  <c:v>20.602763112465929</c:v>
                </c:pt>
                <c:pt idx="374">
                  <c:v>20.834092382500636</c:v>
                </c:pt>
                <c:pt idx="375">
                  <c:v>21.528080192604751</c:v>
                </c:pt>
                <c:pt idx="376">
                  <c:v>21.426873636964565</c:v>
                </c:pt>
                <c:pt idx="377">
                  <c:v>21.629286748244933</c:v>
                </c:pt>
                <c:pt idx="378">
                  <c:v>21.773867542016625</c:v>
                </c:pt>
                <c:pt idx="379">
                  <c:v>22.279900320217543</c:v>
                </c:pt>
                <c:pt idx="380">
                  <c:v>22.699184622155446</c:v>
                </c:pt>
                <c:pt idx="381">
                  <c:v>23.104010844716178</c:v>
                </c:pt>
                <c:pt idx="382">
                  <c:v>23.291965876619376</c:v>
                </c:pt>
                <c:pt idx="383">
                  <c:v>23.436546670391067</c:v>
                </c:pt>
                <c:pt idx="384">
                  <c:v>23.971495607346323</c:v>
                </c:pt>
                <c:pt idx="385">
                  <c:v>24.679941496827606</c:v>
                </c:pt>
                <c:pt idx="386">
                  <c:v>24.593193020564591</c:v>
                </c:pt>
                <c:pt idx="387">
                  <c:v>24.694399576204773</c:v>
                </c:pt>
                <c:pt idx="388">
                  <c:v>24.665483417450439</c:v>
                </c:pt>
                <c:pt idx="389">
                  <c:v>24.260657194889703</c:v>
                </c:pt>
                <c:pt idx="390">
                  <c:v>24.20282487738103</c:v>
                </c:pt>
                <c:pt idx="391">
                  <c:v>24.087160242363677</c:v>
                </c:pt>
                <c:pt idx="392">
                  <c:v>24.029327924855</c:v>
                </c:pt>
                <c:pt idx="393">
                  <c:v>23.581127464162758</c:v>
                </c:pt>
                <c:pt idx="394">
                  <c:v>23.219675479733532</c:v>
                </c:pt>
                <c:pt idx="395">
                  <c:v>23.508837067276914</c:v>
                </c:pt>
                <c:pt idx="396">
                  <c:v>23.132927003470517</c:v>
                </c:pt>
                <c:pt idx="397">
                  <c:v>22.901597733435811</c:v>
                </c:pt>
                <c:pt idx="398">
                  <c:v>22.424481113989234</c:v>
                </c:pt>
                <c:pt idx="399">
                  <c:v>21.947364494542651</c:v>
                </c:pt>
                <c:pt idx="400">
                  <c:v>21.802783700770963</c:v>
                </c:pt>
                <c:pt idx="401">
                  <c:v>21.528080192604751</c:v>
                </c:pt>
                <c:pt idx="402">
                  <c:v>21.426873636964565</c:v>
                </c:pt>
                <c:pt idx="403">
                  <c:v>20.761801985614788</c:v>
                </c:pt>
                <c:pt idx="404">
                  <c:v>20.342517683676885</c:v>
                </c:pt>
                <c:pt idx="405">
                  <c:v>20.08227225488784</c:v>
                </c:pt>
                <c:pt idx="406">
                  <c:v>18.781045110942628</c:v>
                </c:pt>
                <c:pt idx="407">
                  <c:v>18.88225166658281</c:v>
                </c:pt>
                <c:pt idx="408">
                  <c:v>18.752128952188286</c:v>
                </c:pt>
                <c:pt idx="409">
                  <c:v>16.424378172464067</c:v>
                </c:pt>
                <c:pt idx="410">
                  <c:v>15.773764600491459</c:v>
                </c:pt>
                <c:pt idx="411">
                  <c:v>16.699081680630279</c:v>
                </c:pt>
                <c:pt idx="412">
                  <c:v>15.600267647965431</c:v>
                </c:pt>
                <c:pt idx="413">
                  <c:v>15.325564139799218</c:v>
                </c:pt>
                <c:pt idx="414">
                  <c:v>15.079776790387342</c:v>
                </c:pt>
                <c:pt idx="415">
                  <c:v>14.776157123466794</c:v>
                </c:pt>
                <c:pt idx="416">
                  <c:v>13.648426932047606</c:v>
                </c:pt>
                <c:pt idx="417">
                  <c:v>13.330349185749885</c:v>
                </c:pt>
                <c:pt idx="418">
                  <c:v>12.607445216891431</c:v>
                </c:pt>
                <c:pt idx="419">
                  <c:v>11.942373565541654</c:v>
                </c:pt>
                <c:pt idx="420">
                  <c:v>12.202618994330697</c:v>
                </c:pt>
                <c:pt idx="421">
                  <c:v>11.653211977998273</c:v>
                </c:pt>
                <c:pt idx="422">
                  <c:v>11.089346882288678</c:v>
                </c:pt>
                <c:pt idx="423">
                  <c:v>11.494173104849413</c:v>
                </c:pt>
                <c:pt idx="424">
                  <c:v>11.132721120420186</c:v>
                </c:pt>
                <c:pt idx="425">
                  <c:v>9.2965450395197138</c:v>
                </c:pt>
                <c:pt idx="426">
                  <c:v>9.3543773570283903</c:v>
                </c:pt>
                <c:pt idx="427">
                  <c:v>8.5013506737754163</c:v>
                </c:pt>
                <c:pt idx="428">
                  <c:v>8.4579764356439089</c:v>
                </c:pt>
                <c:pt idx="429">
                  <c:v>8.1977310068548643</c:v>
                </c:pt>
                <c:pt idx="430">
                  <c:v>6.7663811485151255</c:v>
                </c:pt>
                <c:pt idx="431">
                  <c:v>6.8965038629096478</c:v>
                </c:pt>
                <c:pt idx="432">
                  <c:v>6.7519230691379573</c:v>
                </c:pt>
                <c:pt idx="433">
                  <c:v>6.4049291640859005</c:v>
                </c:pt>
                <c:pt idx="434">
                  <c:v>5.9133544652621515</c:v>
                </c:pt>
                <c:pt idx="435">
                  <c:v>5.8844383065078123</c:v>
                </c:pt>
                <c:pt idx="436">
                  <c:v>5.8266059889991366</c:v>
                </c:pt>
                <c:pt idx="437">
                  <c:v>5.1615343376493596</c:v>
                </c:pt>
                <c:pt idx="438">
                  <c:v>5.0169535438776682</c:v>
                </c:pt>
                <c:pt idx="439">
                  <c:v>4.7856242738429637</c:v>
                </c:pt>
                <c:pt idx="440">
                  <c:v>4.9880373851233308</c:v>
                </c:pt>
                <c:pt idx="441">
                  <c:v>4.8579146707288086</c:v>
                </c:pt>
                <c:pt idx="442">
                  <c:v>4.713333876957118</c:v>
                </c:pt>
                <c:pt idx="443">
                  <c:v>4.6844177182027797</c:v>
                </c:pt>
                <c:pt idx="444">
                  <c:v>4.9302050676146534</c:v>
                </c:pt>
                <c:pt idx="445">
                  <c:v>4.0338041462301719</c:v>
                </c:pt>
                <c:pt idx="446">
                  <c:v>3.6868102411781134</c:v>
                </c:pt>
                <c:pt idx="447">
                  <c:v>3.6145198442922686</c:v>
                </c:pt>
                <c:pt idx="448">
                  <c:v>3.4843971298977463</c:v>
                </c:pt>
                <c:pt idx="449">
                  <c:v>3.4843971298977463</c:v>
                </c:pt>
                <c:pt idx="450">
                  <c:v>3.4410228917662398</c:v>
                </c:pt>
                <c:pt idx="451">
                  <c:v>3.1084870660913504</c:v>
                </c:pt>
                <c:pt idx="452">
                  <c:v>2.978364351696829</c:v>
                </c:pt>
                <c:pt idx="453">
                  <c:v>3.0361966692055056</c:v>
                </c:pt>
                <c:pt idx="454">
                  <c:v>2.7181189229077858</c:v>
                </c:pt>
                <c:pt idx="455">
                  <c:v>2.5590800497589261</c:v>
                </c:pt>
                <c:pt idx="456">
                  <c:v>2.544621970381757</c:v>
                </c:pt>
                <c:pt idx="457">
                  <c:v>2.4578734941187426</c:v>
                </c:pt>
                <c:pt idx="458">
                  <c:v>2.1108795890666845</c:v>
                </c:pt>
                <c:pt idx="459">
                  <c:v>2.1397957478210228</c:v>
                </c:pt>
                <c:pt idx="460">
                  <c:v>2.0385891921808392</c:v>
                </c:pt>
                <c:pt idx="461">
                  <c:v>1.9518407159178248</c:v>
                </c:pt>
                <c:pt idx="462">
                  <c:v>1.9229245571634868</c:v>
                </c:pt>
                <c:pt idx="463">
                  <c:v>1.8650922396548104</c:v>
                </c:pt>
                <c:pt idx="464">
                  <c:v>1.8361760809004724</c:v>
                </c:pt>
                <c:pt idx="465">
                  <c:v>1.8072599221461343</c:v>
                </c:pt>
                <c:pt idx="466">
                  <c:v>1.6915952871287814</c:v>
                </c:pt>
                <c:pt idx="467">
                  <c:v>1.5036402552255836</c:v>
                </c:pt>
                <c:pt idx="468">
                  <c:v>1.2578529058137093</c:v>
                </c:pt>
                <c:pt idx="469">
                  <c:v>1.387975620208231</c:v>
                </c:pt>
                <c:pt idx="470">
                  <c:v>1.373517540831062</c:v>
                </c:pt>
                <c:pt idx="471">
                  <c:v>1.3590594614538929</c:v>
                </c:pt>
                <c:pt idx="472">
                  <c:v>1.8072599221461343</c:v>
                </c:pt>
                <c:pt idx="473">
                  <c:v>1.7205114458831199</c:v>
                </c:pt>
                <c:pt idx="474">
                  <c:v>1.6771372077516125</c:v>
                </c:pt>
                <c:pt idx="475">
                  <c:v>1.6193048902429363</c:v>
                </c:pt>
                <c:pt idx="476">
                  <c:v>1.6193048902429363</c:v>
                </c:pt>
                <c:pt idx="477">
                  <c:v>1.6337629696201053</c:v>
                </c:pt>
                <c:pt idx="478">
                  <c:v>1.6337629696201053</c:v>
                </c:pt>
                <c:pt idx="479">
                  <c:v>1.5036402552255836</c:v>
                </c:pt>
                <c:pt idx="480">
                  <c:v>1.5180983346027528</c:v>
                </c:pt>
                <c:pt idx="481">
                  <c:v>1.4024336995854001</c:v>
                </c:pt>
                <c:pt idx="482">
                  <c:v>1.387975620208231</c:v>
                </c:pt>
                <c:pt idx="483">
                  <c:v>1.2433948264365402</c:v>
                </c:pt>
                <c:pt idx="484">
                  <c:v>1.2289367470593713</c:v>
                </c:pt>
                <c:pt idx="485">
                  <c:v>1.3012271439452168</c:v>
                </c:pt>
                <c:pt idx="486">
                  <c:v>0.75182012761279182</c:v>
                </c:pt>
                <c:pt idx="487">
                  <c:v>0.8241105244986372</c:v>
                </c:pt>
                <c:pt idx="488">
                  <c:v>0.83856860387580623</c:v>
                </c:pt>
                <c:pt idx="489">
                  <c:v>0.79519436574429914</c:v>
                </c:pt>
                <c:pt idx="490">
                  <c:v>0.79519436574429914</c:v>
                </c:pt>
                <c:pt idx="491">
                  <c:v>0.76627820698996085</c:v>
                </c:pt>
                <c:pt idx="492">
                  <c:v>0.78073628636712999</c:v>
                </c:pt>
                <c:pt idx="493">
                  <c:v>0.79519436574429914</c:v>
                </c:pt>
                <c:pt idx="494">
                  <c:v>0.70844588948128462</c:v>
                </c:pt>
                <c:pt idx="495">
                  <c:v>0.67952973072694645</c:v>
                </c:pt>
                <c:pt idx="496">
                  <c:v>0.65061357197260838</c:v>
                </c:pt>
                <c:pt idx="497">
                  <c:v>0.60723933384110107</c:v>
                </c:pt>
                <c:pt idx="498">
                  <c:v>0.63615549259543924</c:v>
                </c:pt>
                <c:pt idx="499">
                  <c:v>0.59278125446393204</c:v>
                </c:pt>
                <c:pt idx="500">
                  <c:v>0.65061357197260838</c:v>
                </c:pt>
                <c:pt idx="501">
                  <c:v>0.59278125446393204</c:v>
                </c:pt>
                <c:pt idx="502">
                  <c:v>0.60723933384110107</c:v>
                </c:pt>
                <c:pt idx="503">
                  <c:v>0.78073628636712999</c:v>
                </c:pt>
                <c:pt idx="504">
                  <c:v>0.83856860387580623</c:v>
                </c:pt>
                <c:pt idx="505">
                  <c:v>0.85302668325297537</c:v>
                </c:pt>
                <c:pt idx="506">
                  <c:v>0.88194284200731343</c:v>
                </c:pt>
                <c:pt idx="507">
                  <c:v>1.1421882707963569</c:v>
                </c:pt>
                <c:pt idx="508">
                  <c:v>1.2289367470593713</c:v>
                </c:pt>
                <c:pt idx="509">
                  <c:v>1.4602660170940764</c:v>
                </c:pt>
                <c:pt idx="510">
                  <c:v>1.6337629696201053</c:v>
                </c:pt>
                <c:pt idx="511">
                  <c:v>1.7494276046374579</c:v>
                </c:pt>
                <c:pt idx="512">
                  <c:v>1.8217180015233032</c:v>
                </c:pt>
                <c:pt idx="513">
                  <c:v>1.8650922396548104</c:v>
                </c:pt>
                <c:pt idx="514">
                  <c:v>2.2265442240840376</c:v>
                </c:pt>
                <c:pt idx="515">
                  <c:v>2.4578734941187426</c:v>
                </c:pt>
                <c:pt idx="516">
                  <c:v>2.6313704466447714</c:v>
                </c:pt>
                <c:pt idx="517">
                  <c:v>2.8193254785479693</c:v>
                </c:pt>
                <c:pt idx="518">
                  <c:v>3.0072805104511673</c:v>
                </c:pt>
                <c:pt idx="519">
                  <c:v>3.1084870660913504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61600"/>
        <c:axId val="181563392"/>
      </c:lineChart>
      <c:dateAx>
        <c:axId val="1815616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563392"/>
        <c:crosses val="autoZero"/>
        <c:auto val="1"/>
        <c:lblOffset val="100"/>
        <c:baseTimeUnit val="days"/>
      </c:dateAx>
      <c:valAx>
        <c:axId val="181563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1561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'TS_COVID-19_BG'!$E$15:$E$534</c:f>
              <c:numCache>
                <c:formatCode>d\.m\.yy;@</c:formatCode>
                <c:ptCount val="520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  <c:pt idx="499">
                  <c:v>44410</c:v>
                </c:pt>
                <c:pt idx="500">
                  <c:v>44411</c:v>
                </c:pt>
                <c:pt idx="501">
                  <c:v>44412</c:v>
                </c:pt>
                <c:pt idx="502">
                  <c:v>44413</c:v>
                </c:pt>
                <c:pt idx="503">
                  <c:v>44414</c:v>
                </c:pt>
                <c:pt idx="504">
                  <c:v>44415</c:v>
                </c:pt>
                <c:pt idx="505">
                  <c:v>44416</c:v>
                </c:pt>
                <c:pt idx="506">
                  <c:v>44417</c:v>
                </c:pt>
                <c:pt idx="507">
                  <c:v>44418</c:v>
                </c:pt>
                <c:pt idx="508">
                  <c:v>44419</c:v>
                </c:pt>
                <c:pt idx="509">
                  <c:v>44420</c:v>
                </c:pt>
                <c:pt idx="510">
                  <c:v>44421</c:v>
                </c:pt>
                <c:pt idx="511">
                  <c:v>44422</c:v>
                </c:pt>
                <c:pt idx="512">
                  <c:v>44423</c:v>
                </c:pt>
                <c:pt idx="513">
                  <c:v>44424</c:v>
                </c:pt>
                <c:pt idx="514">
                  <c:v>44425</c:v>
                </c:pt>
                <c:pt idx="515">
                  <c:v>44426</c:v>
                </c:pt>
                <c:pt idx="516">
                  <c:v>44427</c:v>
                </c:pt>
                <c:pt idx="517">
                  <c:v>44428</c:v>
                </c:pt>
                <c:pt idx="518">
                  <c:v>44429</c:v>
                </c:pt>
                <c:pt idx="519">
                  <c:v>44430</c:v>
                </c:pt>
              </c:numCache>
            </c:numRef>
          </c:cat>
          <c:val>
            <c:numRef>
              <c:f>'TS_COVID-19_BG'!$U$15:$U$534</c:f>
              <c:numCache>
                <c:formatCode>General</c:formatCode>
                <c:ptCount val="520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  <c:pt idx="436">
                  <c:v>3176</c:v>
                </c:pt>
                <c:pt idx="437">
                  <c:v>3054</c:v>
                </c:pt>
                <c:pt idx="438">
                  <c:v>2942</c:v>
                </c:pt>
                <c:pt idx="439">
                  <c:v>2881</c:v>
                </c:pt>
                <c:pt idx="440">
                  <c:v>2765</c:v>
                </c:pt>
                <c:pt idx="441">
                  <c:v>2629</c:v>
                </c:pt>
                <c:pt idx="442">
                  <c:v>2619</c:v>
                </c:pt>
                <c:pt idx="443">
                  <c:v>2613</c:v>
                </c:pt>
                <c:pt idx="444">
                  <c:v>2521</c:v>
                </c:pt>
                <c:pt idx="445">
                  <c:v>2467</c:v>
                </c:pt>
                <c:pt idx="446">
                  <c:v>2407</c:v>
                </c:pt>
                <c:pt idx="447">
                  <c:v>2335</c:v>
                </c:pt>
                <c:pt idx="448">
                  <c:v>2290</c:v>
                </c:pt>
                <c:pt idx="449">
                  <c:v>2283</c:v>
                </c:pt>
                <c:pt idx="450">
                  <c:v>2284</c:v>
                </c:pt>
                <c:pt idx="451">
                  <c:v>2239</c:v>
                </c:pt>
                <c:pt idx="452">
                  <c:v>2097</c:v>
                </c:pt>
                <c:pt idx="453">
                  <c:v>1954</c:v>
                </c:pt>
                <c:pt idx="454">
                  <c:v>1764</c:v>
                </c:pt>
                <c:pt idx="455">
                  <c:v>1752</c:v>
                </c:pt>
                <c:pt idx="456">
                  <c:v>1746</c:v>
                </c:pt>
                <c:pt idx="457">
                  <c:v>1745</c:v>
                </c:pt>
                <c:pt idx="458">
                  <c:v>1698</c:v>
                </c:pt>
                <c:pt idx="459">
                  <c:v>1650</c:v>
                </c:pt>
                <c:pt idx="460">
                  <c:v>1613</c:v>
                </c:pt>
                <c:pt idx="461">
                  <c:v>1588</c:v>
                </c:pt>
                <c:pt idx="462">
                  <c:v>1565</c:v>
                </c:pt>
                <c:pt idx="463">
                  <c:v>1561</c:v>
                </c:pt>
                <c:pt idx="464">
                  <c:v>1560</c:v>
                </c:pt>
                <c:pt idx="465">
                  <c:v>1517</c:v>
                </c:pt>
                <c:pt idx="466">
                  <c:v>1495</c:v>
                </c:pt>
                <c:pt idx="467">
                  <c:v>1481</c:v>
                </c:pt>
                <c:pt idx="468">
                  <c:v>1434</c:v>
                </c:pt>
                <c:pt idx="469">
                  <c:v>1313</c:v>
                </c:pt>
                <c:pt idx="470">
                  <c:v>1315</c:v>
                </c:pt>
                <c:pt idx="471">
                  <c:v>1245</c:v>
                </c:pt>
                <c:pt idx="472">
                  <c:v>1134</c:v>
                </c:pt>
                <c:pt idx="473">
                  <c:v>961</c:v>
                </c:pt>
                <c:pt idx="474">
                  <c:v>959</c:v>
                </c:pt>
                <c:pt idx="475">
                  <c:v>895</c:v>
                </c:pt>
                <c:pt idx="476">
                  <c:v>824</c:v>
                </c:pt>
                <c:pt idx="477">
                  <c:v>822</c:v>
                </c:pt>
                <c:pt idx="478">
                  <c:v>826</c:v>
                </c:pt>
                <c:pt idx="479">
                  <c:v>746</c:v>
                </c:pt>
                <c:pt idx="480">
                  <c:v>738</c:v>
                </c:pt>
                <c:pt idx="481">
                  <c:v>727</c:v>
                </c:pt>
                <c:pt idx="482">
                  <c:v>741</c:v>
                </c:pt>
                <c:pt idx="483">
                  <c:v>736</c:v>
                </c:pt>
                <c:pt idx="484">
                  <c:v>741</c:v>
                </c:pt>
                <c:pt idx="485">
                  <c:v>744</c:v>
                </c:pt>
                <c:pt idx="486">
                  <c:v>739</c:v>
                </c:pt>
                <c:pt idx="487">
                  <c:v>722</c:v>
                </c:pt>
                <c:pt idx="488">
                  <c:v>726</c:v>
                </c:pt>
                <c:pt idx="489">
                  <c:v>742</c:v>
                </c:pt>
                <c:pt idx="490">
                  <c:v>706</c:v>
                </c:pt>
                <c:pt idx="491">
                  <c:v>711</c:v>
                </c:pt>
                <c:pt idx="492">
                  <c:v>716</c:v>
                </c:pt>
                <c:pt idx="493">
                  <c:v>729</c:v>
                </c:pt>
                <c:pt idx="494">
                  <c:v>755</c:v>
                </c:pt>
                <c:pt idx="495">
                  <c:v>754</c:v>
                </c:pt>
                <c:pt idx="496">
                  <c:v>764</c:v>
                </c:pt>
                <c:pt idx="497">
                  <c:v>797</c:v>
                </c:pt>
                <c:pt idx="498">
                  <c:v>805</c:v>
                </c:pt>
                <c:pt idx="499">
                  <c:v>810</c:v>
                </c:pt>
                <c:pt idx="500">
                  <c:v>851</c:v>
                </c:pt>
                <c:pt idx="501">
                  <c:v>914</c:v>
                </c:pt>
                <c:pt idx="502">
                  <c:v>955</c:v>
                </c:pt>
                <c:pt idx="503">
                  <c:v>935</c:v>
                </c:pt>
                <c:pt idx="504">
                  <c:v>987</c:v>
                </c:pt>
                <c:pt idx="505">
                  <c:v>1013</c:v>
                </c:pt>
                <c:pt idx="506">
                  <c:v>1059</c:v>
                </c:pt>
                <c:pt idx="507">
                  <c:v>1140</c:v>
                </c:pt>
                <c:pt idx="508">
                  <c:v>1207</c:v>
                </c:pt>
                <c:pt idx="509">
                  <c:v>1222</c:v>
                </c:pt>
                <c:pt idx="510">
                  <c:v>1264</c:v>
                </c:pt>
                <c:pt idx="511">
                  <c:v>1404</c:v>
                </c:pt>
                <c:pt idx="512">
                  <c:v>1490</c:v>
                </c:pt>
                <c:pt idx="513">
                  <c:v>1548</c:v>
                </c:pt>
                <c:pt idx="514">
                  <c:v>1658</c:v>
                </c:pt>
                <c:pt idx="515">
                  <c:v>1832</c:v>
                </c:pt>
                <c:pt idx="516">
                  <c:v>2001</c:v>
                </c:pt>
                <c:pt idx="517">
                  <c:v>2161</c:v>
                </c:pt>
                <c:pt idx="518">
                  <c:v>2313</c:v>
                </c:pt>
                <c:pt idx="519">
                  <c:v>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576064"/>
        <c:axId val="181577600"/>
      </c:lineChart>
      <c:dateAx>
        <c:axId val="18157606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577600"/>
        <c:crosses val="autoZero"/>
        <c:auto val="1"/>
        <c:lblOffset val="100"/>
        <c:baseTimeUnit val="days"/>
      </c:dateAx>
      <c:valAx>
        <c:axId val="18157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5760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'TS_COVID-19_BG'!$E$15:$E$534</c:f>
              <c:numCache>
                <c:formatCode>d\.m\.yy;@</c:formatCode>
                <c:ptCount val="520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  <c:pt idx="478">
                  <c:v>44389</c:v>
                </c:pt>
                <c:pt idx="479">
                  <c:v>44390</c:v>
                </c:pt>
                <c:pt idx="480">
                  <c:v>44391</c:v>
                </c:pt>
                <c:pt idx="481">
                  <c:v>44392</c:v>
                </c:pt>
                <c:pt idx="482">
                  <c:v>44393</c:v>
                </c:pt>
                <c:pt idx="483">
                  <c:v>44394</c:v>
                </c:pt>
                <c:pt idx="484">
                  <c:v>44395</c:v>
                </c:pt>
                <c:pt idx="485">
                  <c:v>44396</c:v>
                </c:pt>
                <c:pt idx="486">
                  <c:v>44397</c:v>
                </c:pt>
                <c:pt idx="487">
                  <c:v>44398</c:v>
                </c:pt>
                <c:pt idx="488">
                  <c:v>44399</c:v>
                </c:pt>
                <c:pt idx="489">
                  <c:v>44400</c:v>
                </c:pt>
                <c:pt idx="490">
                  <c:v>44401</c:v>
                </c:pt>
                <c:pt idx="491">
                  <c:v>44402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  <c:pt idx="499">
                  <c:v>44410</c:v>
                </c:pt>
                <c:pt idx="500">
                  <c:v>44411</c:v>
                </c:pt>
                <c:pt idx="501">
                  <c:v>44412</c:v>
                </c:pt>
                <c:pt idx="502">
                  <c:v>44413</c:v>
                </c:pt>
                <c:pt idx="503">
                  <c:v>44414</c:v>
                </c:pt>
                <c:pt idx="504">
                  <c:v>44415</c:v>
                </c:pt>
                <c:pt idx="505">
                  <c:v>44416</c:v>
                </c:pt>
                <c:pt idx="506">
                  <c:v>44417</c:v>
                </c:pt>
                <c:pt idx="507">
                  <c:v>44418</c:v>
                </c:pt>
                <c:pt idx="508">
                  <c:v>44419</c:v>
                </c:pt>
                <c:pt idx="509">
                  <c:v>44420</c:v>
                </c:pt>
                <c:pt idx="510">
                  <c:v>44421</c:v>
                </c:pt>
                <c:pt idx="511">
                  <c:v>44422</c:v>
                </c:pt>
                <c:pt idx="512">
                  <c:v>44423</c:v>
                </c:pt>
                <c:pt idx="513">
                  <c:v>44424</c:v>
                </c:pt>
                <c:pt idx="514">
                  <c:v>44425</c:v>
                </c:pt>
                <c:pt idx="515">
                  <c:v>44426</c:v>
                </c:pt>
                <c:pt idx="516">
                  <c:v>44427</c:v>
                </c:pt>
                <c:pt idx="517">
                  <c:v>44428</c:v>
                </c:pt>
                <c:pt idx="518">
                  <c:v>44429</c:v>
                </c:pt>
                <c:pt idx="519">
                  <c:v>44430</c:v>
                </c:pt>
              </c:numCache>
            </c:numRef>
          </c:cat>
          <c:val>
            <c:numRef>
              <c:f>'TS_COVID-19_BG'!$V$15:$V$534</c:f>
              <c:numCache>
                <c:formatCode>General</c:formatCode>
                <c:ptCount val="520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  <c:pt idx="436">
                  <c:v>359</c:v>
                </c:pt>
                <c:pt idx="437">
                  <c:v>348</c:v>
                </c:pt>
                <c:pt idx="438">
                  <c:v>322</c:v>
                </c:pt>
                <c:pt idx="439">
                  <c:v>326</c:v>
                </c:pt>
                <c:pt idx="440">
                  <c:v>309</c:v>
                </c:pt>
                <c:pt idx="441">
                  <c:v>293</c:v>
                </c:pt>
                <c:pt idx="442">
                  <c:v>293</c:v>
                </c:pt>
                <c:pt idx="443">
                  <c:v>287</c:v>
                </c:pt>
                <c:pt idx="444">
                  <c:v>277</c:v>
                </c:pt>
                <c:pt idx="445">
                  <c:v>267</c:v>
                </c:pt>
                <c:pt idx="446">
                  <c:v>256</c:v>
                </c:pt>
                <c:pt idx="447">
                  <c:v>253</c:v>
                </c:pt>
                <c:pt idx="448">
                  <c:v>246</c:v>
                </c:pt>
                <c:pt idx="449">
                  <c:v>246</c:v>
                </c:pt>
                <c:pt idx="450">
                  <c:v>247</c:v>
                </c:pt>
                <c:pt idx="451">
                  <c:v>242</c:v>
                </c:pt>
                <c:pt idx="452">
                  <c:v>241</c:v>
                </c:pt>
                <c:pt idx="453">
                  <c:v>227</c:v>
                </c:pt>
                <c:pt idx="454">
                  <c:v>215</c:v>
                </c:pt>
                <c:pt idx="455">
                  <c:v>208</c:v>
                </c:pt>
                <c:pt idx="456">
                  <c:v>207</c:v>
                </c:pt>
                <c:pt idx="457">
                  <c:v>207</c:v>
                </c:pt>
                <c:pt idx="458">
                  <c:v>200</c:v>
                </c:pt>
                <c:pt idx="459">
                  <c:v>196</c:v>
                </c:pt>
                <c:pt idx="460">
                  <c:v>201</c:v>
                </c:pt>
                <c:pt idx="461">
                  <c:v>201</c:v>
                </c:pt>
                <c:pt idx="462">
                  <c:v>196</c:v>
                </c:pt>
                <c:pt idx="463">
                  <c:v>196</c:v>
                </c:pt>
                <c:pt idx="464">
                  <c:v>197</c:v>
                </c:pt>
                <c:pt idx="465">
                  <c:v>186</c:v>
                </c:pt>
                <c:pt idx="466">
                  <c:v>179</c:v>
                </c:pt>
                <c:pt idx="467">
                  <c:v>179</c:v>
                </c:pt>
                <c:pt idx="468">
                  <c:v>163</c:v>
                </c:pt>
                <c:pt idx="469">
                  <c:v>155</c:v>
                </c:pt>
                <c:pt idx="470">
                  <c:v>154</c:v>
                </c:pt>
                <c:pt idx="471">
                  <c:v>152</c:v>
                </c:pt>
                <c:pt idx="472">
                  <c:v>123</c:v>
                </c:pt>
                <c:pt idx="473">
                  <c:v>111</c:v>
                </c:pt>
                <c:pt idx="474">
                  <c:v>113</c:v>
                </c:pt>
                <c:pt idx="475">
                  <c:v>108</c:v>
                </c:pt>
                <c:pt idx="476">
                  <c:v>105</c:v>
                </c:pt>
                <c:pt idx="477">
                  <c:v>104</c:v>
                </c:pt>
                <c:pt idx="478">
                  <c:v>104</c:v>
                </c:pt>
                <c:pt idx="479">
                  <c:v>95</c:v>
                </c:pt>
                <c:pt idx="480">
                  <c:v>94</c:v>
                </c:pt>
                <c:pt idx="481">
                  <c:v>94</c:v>
                </c:pt>
                <c:pt idx="482">
                  <c:v>93</c:v>
                </c:pt>
                <c:pt idx="483">
                  <c:v>91</c:v>
                </c:pt>
                <c:pt idx="484">
                  <c:v>91</c:v>
                </c:pt>
                <c:pt idx="485">
                  <c:v>88</c:v>
                </c:pt>
                <c:pt idx="486">
                  <c:v>88</c:v>
                </c:pt>
                <c:pt idx="487">
                  <c:v>82</c:v>
                </c:pt>
                <c:pt idx="488">
                  <c:v>80</c:v>
                </c:pt>
                <c:pt idx="489">
                  <c:v>81</c:v>
                </c:pt>
                <c:pt idx="490">
                  <c:v>75</c:v>
                </c:pt>
                <c:pt idx="491">
                  <c:v>77</c:v>
                </c:pt>
                <c:pt idx="492">
                  <c:v>77</c:v>
                </c:pt>
                <c:pt idx="493">
                  <c:v>73</c:v>
                </c:pt>
                <c:pt idx="494">
                  <c:v>77</c:v>
                </c:pt>
                <c:pt idx="495">
                  <c:v>79</c:v>
                </c:pt>
                <c:pt idx="496">
                  <c:v>79</c:v>
                </c:pt>
                <c:pt idx="497">
                  <c:v>75</c:v>
                </c:pt>
                <c:pt idx="498">
                  <c:v>78</c:v>
                </c:pt>
                <c:pt idx="499">
                  <c:v>81</c:v>
                </c:pt>
                <c:pt idx="500">
                  <c:v>82</c:v>
                </c:pt>
                <c:pt idx="501">
                  <c:v>86</c:v>
                </c:pt>
                <c:pt idx="502">
                  <c:v>90</c:v>
                </c:pt>
                <c:pt idx="503">
                  <c:v>89</c:v>
                </c:pt>
                <c:pt idx="504">
                  <c:v>91</c:v>
                </c:pt>
                <c:pt idx="505">
                  <c:v>98</c:v>
                </c:pt>
                <c:pt idx="506">
                  <c:v>99</c:v>
                </c:pt>
                <c:pt idx="507">
                  <c:v>94</c:v>
                </c:pt>
                <c:pt idx="508">
                  <c:v>101</c:v>
                </c:pt>
                <c:pt idx="509">
                  <c:v>108</c:v>
                </c:pt>
                <c:pt idx="510">
                  <c:v>106</c:v>
                </c:pt>
                <c:pt idx="511">
                  <c:v>124</c:v>
                </c:pt>
                <c:pt idx="512">
                  <c:v>131</c:v>
                </c:pt>
                <c:pt idx="513">
                  <c:v>141</c:v>
                </c:pt>
                <c:pt idx="514">
                  <c:v>145</c:v>
                </c:pt>
                <c:pt idx="515">
                  <c:v>160</c:v>
                </c:pt>
                <c:pt idx="516">
                  <c:v>174</c:v>
                </c:pt>
                <c:pt idx="517">
                  <c:v>194</c:v>
                </c:pt>
                <c:pt idx="518">
                  <c:v>193</c:v>
                </c:pt>
                <c:pt idx="519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02560"/>
        <c:axId val="181620736"/>
      </c:lineChart>
      <c:dateAx>
        <c:axId val="18160256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620736"/>
        <c:crosses val="autoZero"/>
        <c:auto val="1"/>
        <c:lblOffset val="100"/>
        <c:baseTimeUnit val="days"/>
      </c:dateAx>
      <c:valAx>
        <c:axId val="18162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602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'TS_COVID-19_BG'!$E$88:$E$534</c:f>
              <c:numCache>
                <c:formatCode>d\.m\.yy;@</c:formatCode>
                <c:ptCount val="447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  <c:pt idx="405">
                  <c:v>44389</c:v>
                </c:pt>
                <c:pt idx="406">
                  <c:v>44390</c:v>
                </c:pt>
                <c:pt idx="407">
                  <c:v>44391</c:v>
                </c:pt>
                <c:pt idx="408">
                  <c:v>44392</c:v>
                </c:pt>
                <c:pt idx="409">
                  <c:v>44393</c:v>
                </c:pt>
                <c:pt idx="410">
                  <c:v>44394</c:v>
                </c:pt>
                <c:pt idx="411">
                  <c:v>44395</c:v>
                </c:pt>
                <c:pt idx="412">
                  <c:v>44396</c:v>
                </c:pt>
                <c:pt idx="413">
                  <c:v>44397</c:v>
                </c:pt>
                <c:pt idx="414">
                  <c:v>44398</c:v>
                </c:pt>
                <c:pt idx="415">
                  <c:v>44399</c:v>
                </c:pt>
                <c:pt idx="416">
                  <c:v>44400</c:v>
                </c:pt>
                <c:pt idx="417">
                  <c:v>44401</c:v>
                </c:pt>
                <c:pt idx="418">
                  <c:v>44402</c:v>
                </c:pt>
                <c:pt idx="419">
                  <c:v>44403</c:v>
                </c:pt>
                <c:pt idx="420">
                  <c:v>44404</c:v>
                </c:pt>
                <c:pt idx="421">
                  <c:v>44405</c:v>
                </c:pt>
                <c:pt idx="422">
                  <c:v>44406</c:v>
                </c:pt>
                <c:pt idx="423">
                  <c:v>44407</c:v>
                </c:pt>
                <c:pt idx="424">
                  <c:v>44408</c:v>
                </c:pt>
                <c:pt idx="425">
                  <c:v>44409</c:v>
                </c:pt>
                <c:pt idx="426">
                  <c:v>44410</c:v>
                </c:pt>
                <c:pt idx="427">
                  <c:v>44411</c:v>
                </c:pt>
                <c:pt idx="428">
                  <c:v>44412</c:v>
                </c:pt>
                <c:pt idx="429">
                  <c:v>44413</c:v>
                </c:pt>
                <c:pt idx="430">
                  <c:v>44414</c:v>
                </c:pt>
                <c:pt idx="431">
                  <c:v>44415</c:v>
                </c:pt>
                <c:pt idx="432">
                  <c:v>44416</c:v>
                </c:pt>
                <c:pt idx="433">
                  <c:v>44417</c:v>
                </c:pt>
                <c:pt idx="434">
                  <c:v>44418</c:v>
                </c:pt>
                <c:pt idx="435">
                  <c:v>44419</c:v>
                </c:pt>
                <c:pt idx="436">
                  <c:v>44420</c:v>
                </c:pt>
                <c:pt idx="437">
                  <c:v>44421</c:v>
                </c:pt>
                <c:pt idx="438">
                  <c:v>44422</c:v>
                </c:pt>
                <c:pt idx="439">
                  <c:v>44423</c:v>
                </c:pt>
                <c:pt idx="440">
                  <c:v>44424</c:v>
                </c:pt>
                <c:pt idx="441">
                  <c:v>44425</c:v>
                </c:pt>
                <c:pt idx="442">
                  <c:v>44426</c:v>
                </c:pt>
                <c:pt idx="443">
                  <c:v>44427</c:v>
                </c:pt>
                <c:pt idx="444">
                  <c:v>44428</c:v>
                </c:pt>
                <c:pt idx="445">
                  <c:v>44429</c:v>
                </c:pt>
                <c:pt idx="446">
                  <c:v>44430</c:v>
                </c:pt>
              </c:numCache>
            </c:numRef>
          </c:cat>
          <c:val>
            <c:numRef>
              <c:f>'TS_COVID-19_BG'!$S$88:$S$534</c:f>
              <c:numCache>
                <c:formatCode>General</c:formatCode>
                <c:ptCount val="447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  <c:pt idx="363">
                  <c:v>2.2878664380673994</c:v>
                </c:pt>
                <c:pt idx="364">
                  <c:v>2.2132893068217165</c:v>
                </c:pt>
                <c:pt idx="365">
                  <c:v>2.0239744593699172</c:v>
                </c:pt>
                <c:pt idx="366">
                  <c:v>1.8281490606713888</c:v>
                </c:pt>
                <c:pt idx="367">
                  <c:v>1.6337358653638394</c:v>
                </c:pt>
                <c:pt idx="368">
                  <c:v>1.4641688968183169</c:v>
                </c:pt>
                <c:pt idx="369">
                  <c:v>1.4595799316843916</c:v>
                </c:pt>
                <c:pt idx="370">
                  <c:v>1.431094984602898</c:v>
                </c:pt>
                <c:pt idx="371">
                  <c:v>1.3772111474264614</c:v>
                </c:pt>
                <c:pt idx="372">
                  <c:v>1.2747858091721205</c:v>
                </c:pt>
                <c:pt idx="373">
                  <c:v>1.2260574745718182</c:v>
                </c:pt>
                <c:pt idx="374">
                  <c:v>1.1533294466553445</c:v>
                </c:pt>
                <c:pt idx="375">
                  <c:v>1.1232497307278042</c:v>
                </c:pt>
                <c:pt idx="376">
                  <c:v>1.0850813811035829</c:v>
                </c:pt>
                <c:pt idx="377">
                  <c:v>1.1083569859882101</c:v>
                </c:pt>
                <c:pt idx="378">
                  <c:v>0.98583170444474133</c:v>
                </c:pt>
                <c:pt idx="379">
                  <c:v>0.98858464522868017</c:v>
                </c:pt>
                <c:pt idx="380">
                  <c:v>0.91811924663416766</c:v>
                </c:pt>
                <c:pt idx="381">
                  <c:v>0.9369935787306114</c:v>
                </c:pt>
                <c:pt idx="382">
                  <c:v>0.89960589834812721</c:v>
                </c:pt>
                <c:pt idx="383">
                  <c:v>0.85068198133524764</c:v>
                </c:pt>
                <c:pt idx="384">
                  <c:v>0.82610295426760516</c:v>
                </c:pt>
                <c:pt idx="385">
                  <c:v>0.79918504953977121</c:v>
                </c:pt>
                <c:pt idx="386">
                  <c:v>0.73622683745802764</c:v>
                </c:pt>
                <c:pt idx="387">
                  <c:v>0.7141041623800245</c:v>
                </c:pt>
                <c:pt idx="388">
                  <c:v>0.68954988422686447</c:v>
                </c:pt>
                <c:pt idx="389">
                  <c:v>0.66390778917436777</c:v>
                </c:pt>
                <c:pt idx="390">
                  <c:v>0.66374272811275814</c:v>
                </c:pt>
                <c:pt idx="391">
                  <c:v>0.6599568845802859</c:v>
                </c:pt>
                <c:pt idx="392">
                  <c:v>0.62079018799638086</c:v>
                </c:pt>
                <c:pt idx="393">
                  <c:v>0.59060873633120869</c:v>
                </c:pt>
                <c:pt idx="394">
                  <c:v>0.57917567934943204</c:v>
                </c:pt>
                <c:pt idx="395">
                  <c:v>0.5638272730342011</c:v>
                </c:pt>
                <c:pt idx="396">
                  <c:v>0.55052388563310239</c:v>
                </c:pt>
                <c:pt idx="397">
                  <c:v>0.55530589972395195</c:v>
                </c:pt>
                <c:pt idx="398">
                  <c:v>0.55269092718667612</c:v>
                </c:pt>
                <c:pt idx="399">
                  <c:v>0.537125474638105</c:v>
                </c:pt>
                <c:pt idx="400">
                  <c:v>0.53450111400129507</c:v>
                </c:pt>
                <c:pt idx="401">
                  <c:v>0.52174299985538042</c:v>
                </c:pt>
                <c:pt idx="402">
                  <c:v>0.50929951554436326</c:v>
                </c:pt>
                <c:pt idx="403">
                  <c:v>0.49124086759291974</c:v>
                </c:pt>
                <c:pt idx="404">
                  <c:v>0.46300458509394943</c:v>
                </c:pt>
                <c:pt idx="405">
                  <c:v>0.44909029020675723</c:v>
                </c:pt>
                <c:pt idx="406">
                  <c:v>0.45713490120549027</c:v>
                </c:pt>
                <c:pt idx="407">
                  <c:v>0.42426672011759198</c:v>
                </c:pt>
                <c:pt idx="408">
                  <c:v>0.442564909520063</c:v>
                </c:pt>
                <c:pt idx="409">
                  <c:v>0.47863911257721287</c:v>
                </c:pt>
                <c:pt idx="410">
                  <c:v>0.49081985093619346</c:v>
                </c:pt>
                <c:pt idx="411">
                  <c:v>0.51983760445084104</c:v>
                </c:pt>
                <c:pt idx="412">
                  <c:v>0.54055215844733651</c:v>
                </c:pt>
                <c:pt idx="413">
                  <c:v>0.55225720887341601</c:v>
                </c:pt>
                <c:pt idx="414">
                  <c:v>0.63794505645391275</c:v>
                </c:pt>
                <c:pt idx="415">
                  <c:v>0.64581061813302021</c:v>
                </c:pt>
                <c:pt idx="416">
                  <c:v>0.66009649933271741</c:v>
                </c:pt>
                <c:pt idx="417">
                  <c:v>0.70406290430962715</c:v>
                </c:pt>
                <c:pt idx="418">
                  <c:v>0.71030810503211128</c:v>
                </c:pt>
                <c:pt idx="419">
                  <c:v>0.7130001384466288</c:v>
                </c:pt>
                <c:pt idx="420">
                  <c:v>0.77131219366580317</c:v>
                </c:pt>
                <c:pt idx="421">
                  <c:v>0.82675758424524559</c:v>
                </c:pt>
                <c:pt idx="422">
                  <c:v>0.93296244252626337</c:v>
                </c:pt>
                <c:pt idx="423">
                  <c:v>1.0456081568989921</c:v>
                </c:pt>
                <c:pt idx="424">
                  <c:v>1.1961303293277876</c:v>
                </c:pt>
                <c:pt idx="425">
                  <c:v>1.2733787877433942</c:v>
                </c:pt>
                <c:pt idx="426">
                  <c:v>1.3297195037654164</c:v>
                </c:pt>
                <c:pt idx="427">
                  <c:v>1.4785292992553978</c:v>
                </c:pt>
                <c:pt idx="428">
                  <c:v>1.6962900268020875</c:v>
                </c:pt>
                <c:pt idx="429">
                  <c:v>1.802721375365901</c:v>
                </c:pt>
                <c:pt idx="430">
                  <c:v>1.9704675560797031</c:v>
                </c:pt>
                <c:pt idx="431">
                  <c:v>2.2476072330051089</c:v>
                </c:pt>
                <c:pt idx="432">
                  <c:v>2.3360845929461682</c:v>
                </c:pt>
                <c:pt idx="433">
                  <c:v>2.4091282792296767</c:v>
                </c:pt>
                <c:pt idx="434">
                  <c:v>2.7275220437301066</c:v>
                </c:pt>
                <c:pt idx="435">
                  <c:v>2.9657446268888723</c:v>
                </c:pt>
                <c:pt idx="436">
                  <c:v>3.3281183330962882</c:v>
                </c:pt>
                <c:pt idx="437">
                  <c:v>3.6452411209952511</c:v>
                </c:pt>
                <c:pt idx="438">
                  <c:v>3.867157026635462</c:v>
                </c:pt>
                <c:pt idx="439">
                  <c:v>4.1742539823154026</c:v>
                </c:pt>
                <c:pt idx="440">
                  <c:v>4.2557208050165798</c:v>
                </c:pt>
                <c:pt idx="441">
                  <c:v>4.4540442753210705</c:v>
                </c:pt>
                <c:pt idx="442">
                  <c:v>4.796607722295259</c:v>
                </c:pt>
                <c:pt idx="443">
                  <c:v>5.1813122195671877</c:v>
                </c:pt>
                <c:pt idx="444">
                  <c:v>5.4569032847522072</c:v>
                </c:pt>
                <c:pt idx="445">
                  <c:v>5.5404184532430847</c:v>
                </c:pt>
                <c:pt idx="446">
                  <c:v>5.6428312829650249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653888"/>
        <c:axId val="181655424"/>
      </c:lineChart>
      <c:dateAx>
        <c:axId val="18165388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655424"/>
        <c:crosses val="autoZero"/>
        <c:auto val="1"/>
        <c:lblOffset val="100"/>
        <c:baseTimeUnit val="days"/>
      </c:dateAx>
      <c:valAx>
        <c:axId val="18165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65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05280"/>
        <c:axId val="181906816"/>
      </c:lineChart>
      <c:dateAx>
        <c:axId val="18190528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81906816"/>
        <c:crosses val="autoZero"/>
        <c:auto val="1"/>
        <c:lblOffset val="100"/>
        <c:baseTimeUnit val="days"/>
      </c:dateAx>
      <c:valAx>
        <c:axId val="18190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90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Възрастови_групи!$V$17:$V$445</c:f>
              <c:numCache>
                <c:formatCode>General</c:formatCode>
                <c:ptCount val="429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  <c:pt idx="345">
                  <c:v>153</c:v>
                </c:pt>
                <c:pt idx="346">
                  <c:v>146</c:v>
                </c:pt>
                <c:pt idx="347">
                  <c:v>145</c:v>
                </c:pt>
                <c:pt idx="348">
                  <c:v>149</c:v>
                </c:pt>
                <c:pt idx="349">
                  <c:v>143</c:v>
                </c:pt>
                <c:pt idx="350">
                  <c:v>141</c:v>
                </c:pt>
                <c:pt idx="351">
                  <c:v>135</c:v>
                </c:pt>
                <c:pt idx="352">
                  <c:v>132</c:v>
                </c:pt>
                <c:pt idx="353">
                  <c:v>137</c:v>
                </c:pt>
                <c:pt idx="354">
                  <c:v>141</c:v>
                </c:pt>
                <c:pt idx="355">
                  <c:v>132</c:v>
                </c:pt>
                <c:pt idx="356">
                  <c:v>126</c:v>
                </c:pt>
                <c:pt idx="357">
                  <c:v>122</c:v>
                </c:pt>
                <c:pt idx="358">
                  <c:v>120</c:v>
                </c:pt>
                <c:pt idx="359">
                  <c:v>120</c:v>
                </c:pt>
                <c:pt idx="360">
                  <c:v>112</c:v>
                </c:pt>
                <c:pt idx="361">
                  <c:v>109</c:v>
                </c:pt>
                <c:pt idx="362">
                  <c:v>99</c:v>
                </c:pt>
                <c:pt idx="363">
                  <c:v>91</c:v>
                </c:pt>
                <c:pt idx="364">
                  <c:v>85</c:v>
                </c:pt>
                <c:pt idx="365">
                  <c:v>86</c:v>
                </c:pt>
                <c:pt idx="366">
                  <c:v>85</c:v>
                </c:pt>
                <c:pt idx="367">
                  <c:v>95</c:v>
                </c:pt>
                <c:pt idx="368">
                  <c:v>91</c:v>
                </c:pt>
                <c:pt idx="369">
                  <c:v>89</c:v>
                </c:pt>
                <c:pt idx="370">
                  <c:v>88</c:v>
                </c:pt>
                <c:pt idx="371">
                  <c:v>88</c:v>
                </c:pt>
                <c:pt idx="372">
                  <c:v>82</c:v>
                </c:pt>
                <c:pt idx="373">
                  <c:v>83</c:v>
                </c:pt>
                <c:pt idx="374">
                  <c:v>76</c:v>
                </c:pt>
                <c:pt idx="375">
                  <c:v>71</c:v>
                </c:pt>
                <c:pt idx="376">
                  <c:v>69</c:v>
                </c:pt>
                <c:pt idx="377">
                  <c:v>69</c:v>
                </c:pt>
                <c:pt idx="378">
                  <c:v>69</c:v>
                </c:pt>
                <c:pt idx="379">
                  <c:v>77</c:v>
                </c:pt>
                <c:pt idx="380">
                  <c:v>79</c:v>
                </c:pt>
                <c:pt idx="381">
                  <c:v>69</c:v>
                </c:pt>
                <c:pt idx="382">
                  <c:v>63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69</c:v>
                </c:pt>
                <c:pt idx="387">
                  <c:v>69</c:v>
                </c:pt>
                <c:pt idx="388">
                  <c:v>72</c:v>
                </c:pt>
                <c:pt idx="389">
                  <c:v>72</c:v>
                </c:pt>
                <c:pt idx="390">
                  <c:v>80</c:v>
                </c:pt>
                <c:pt idx="391">
                  <c:v>83</c:v>
                </c:pt>
                <c:pt idx="392">
                  <c:v>85</c:v>
                </c:pt>
                <c:pt idx="393">
                  <c:v>81</c:v>
                </c:pt>
                <c:pt idx="394">
                  <c:v>80</c:v>
                </c:pt>
                <c:pt idx="395">
                  <c:v>79</c:v>
                </c:pt>
                <c:pt idx="396">
                  <c:v>99</c:v>
                </c:pt>
                <c:pt idx="397">
                  <c:v>103</c:v>
                </c:pt>
                <c:pt idx="398">
                  <c:v>114</c:v>
                </c:pt>
                <c:pt idx="399">
                  <c:v>124</c:v>
                </c:pt>
                <c:pt idx="400">
                  <c:v>129</c:v>
                </c:pt>
                <c:pt idx="401">
                  <c:v>138</c:v>
                </c:pt>
                <c:pt idx="402">
                  <c:v>152</c:v>
                </c:pt>
                <c:pt idx="403">
                  <c:v>178</c:v>
                </c:pt>
                <c:pt idx="404">
                  <c:v>210</c:v>
                </c:pt>
                <c:pt idx="405">
                  <c:v>242</c:v>
                </c:pt>
                <c:pt idx="406">
                  <c:v>300</c:v>
                </c:pt>
                <c:pt idx="407">
                  <c:v>331</c:v>
                </c:pt>
                <c:pt idx="408">
                  <c:v>347</c:v>
                </c:pt>
                <c:pt idx="409">
                  <c:v>389</c:v>
                </c:pt>
                <c:pt idx="410">
                  <c:v>438</c:v>
                </c:pt>
                <c:pt idx="411">
                  <c:v>492</c:v>
                </c:pt>
                <c:pt idx="412">
                  <c:v>551</c:v>
                </c:pt>
                <c:pt idx="413">
                  <c:v>623</c:v>
                </c:pt>
                <c:pt idx="414">
                  <c:v>673</c:v>
                </c:pt>
                <c:pt idx="415">
                  <c:v>690</c:v>
                </c:pt>
                <c:pt idx="416">
                  <c:v>764</c:v>
                </c:pt>
                <c:pt idx="417">
                  <c:v>843</c:v>
                </c:pt>
                <c:pt idx="418">
                  <c:v>912</c:v>
                </c:pt>
                <c:pt idx="419">
                  <c:v>989</c:v>
                </c:pt>
                <c:pt idx="420">
                  <c:v>1066</c:v>
                </c:pt>
                <c:pt idx="421">
                  <c:v>1108</c:v>
                </c:pt>
                <c:pt idx="422">
                  <c:v>1117</c:v>
                </c:pt>
                <c:pt idx="423">
                  <c:v>1197</c:v>
                </c:pt>
                <c:pt idx="424">
                  <c:v>1267</c:v>
                </c:pt>
                <c:pt idx="425">
                  <c:v>1352</c:v>
                </c:pt>
                <c:pt idx="426">
                  <c:v>1422</c:v>
                </c:pt>
                <c:pt idx="427">
                  <c:v>1462</c:v>
                </c:pt>
                <c:pt idx="428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Възрастови_групи!$W$17:$W$445</c:f>
              <c:numCache>
                <c:formatCode>General</c:formatCode>
                <c:ptCount val="429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  <c:pt idx="345">
                  <c:v>270</c:v>
                </c:pt>
                <c:pt idx="346">
                  <c:v>245</c:v>
                </c:pt>
                <c:pt idx="347">
                  <c:v>238</c:v>
                </c:pt>
                <c:pt idx="348">
                  <c:v>224</c:v>
                </c:pt>
                <c:pt idx="349">
                  <c:v>224</c:v>
                </c:pt>
                <c:pt idx="350">
                  <c:v>202</c:v>
                </c:pt>
                <c:pt idx="351">
                  <c:v>206</c:v>
                </c:pt>
                <c:pt idx="352">
                  <c:v>208</c:v>
                </c:pt>
                <c:pt idx="353">
                  <c:v>211</c:v>
                </c:pt>
                <c:pt idx="354">
                  <c:v>201</c:v>
                </c:pt>
                <c:pt idx="355">
                  <c:v>185</c:v>
                </c:pt>
                <c:pt idx="356">
                  <c:v>176</c:v>
                </c:pt>
                <c:pt idx="357">
                  <c:v>167</c:v>
                </c:pt>
                <c:pt idx="358">
                  <c:v>166</c:v>
                </c:pt>
                <c:pt idx="359">
                  <c:v>162</c:v>
                </c:pt>
                <c:pt idx="360">
                  <c:v>153</c:v>
                </c:pt>
                <c:pt idx="361">
                  <c:v>147</c:v>
                </c:pt>
                <c:pt idx="362">
                  <c:v>139</c:v>
                </c:pt>
                <c:pt idx="363">
                  <c:v>122</c:v>
                </c:pt>
                <c:pt idx="364">
                  <c:v>117</c:v>
                </c:pt>
                <c:pt idx="365">
                  <c:v>116</c:v>
                </c:pt>
                <c:pt idx="366">
                  <c:v>115</c:v>
                </c:pt>
                <c:pt idx="367">
                  <c:v>118</c:v>
                </c:pt>
                <c:pt idx="368">
                  <c:v>115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105</c:v>
                </c:pt>
                <c:pt idx="373">
                  <c:v>103</c:v>
                </c:pt>
                <c:pt idx="374">
                  <c:v>99</c:v>
                </c:pt>
                <c:pt idx="375">
                  <c:v>95</c:v>
                </c:pt>
                <c:pt idx="376">
                  <c:v>99</c:v>
                </c:pt>
                <c:pt idx="377">
                  <c:v>103</c:v>
                </c:pt>
                <c:pt idx="378">
                  <c:v>102</c:v>
                </c:pt>
                <c:pt idx="379">
                  <c:v>99</c:v>
                </c:pt>
                <c:pt idx="380">
                  <c:v>96</c:v>
                </c:pt>
                <c:pt idx="381">
                  <c:v>93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98</c:v>
                </c:pt>
                <c:pt idx="386">
                  <c:v>97</c:v>
                </c:pt>
                <c:pt idx="387">
                  <c:v>99</c:v>
                </c:pt>
                <c:pt idx="388">
                  <c:v>97</c:v>
                </c:pt>
                <c:pt idx="389">
                  <c:v>97</c:v>
                </c:pt>
                <c:pt idx="390">
                  <c:v>97</c:v>
                </c:pt>
                <c:pt idx="391">
                  <c:v>104</c:v>
                </c:pt>
                <c:pt idx="392">
                  <c:v>106</c:v>
                </c:pt>
                <c:pt idx="393">
                  <c:v>113</c:v>
                </c:pt>
                <c:pt idx="394">
                  <c:v>123</c:v>
                </c:pt>
                <c:pt idx="395">
                  <c:v>133</c:v>
                </c:pt>
                <c:pt idx="396">
                  <c:v>143</c:v>
                </c:pt>
                <c:pt idx="397">
                  <c:v>151</c:v>
                </c:pt>
                <c:pt idx="398">
                  <c:v>162</c:v>
                </c:pt>
                <c:pt idx="399">
                  <c:v>172</c:v>
                </c:pt>
                <c:pt idx="400">
                  <c:v>174</c:v>
                </c:pt>
                <c:pt idx="401">
                  <c:v>182</c:v>
                </c:pt>
                <c:pt idx="402">
                  <c:v>207</c:v>
                </c:pt>
                <c:pt idx="403">
                  <c:v>232</c:v>
                </c:pt>
                <c:pt idx="404">
                  <c:v>265</c:v>
                </c:pt>
                <c:pt idx="405">
                  <c:v>292</c:v>
                </c:pt>
                <c:pt idx="406">
                  <c:v>355</c:v>
                </c:pt>
                <c:pt idx="407">
                  <c:v>381</c:v>
                </c:pt>
                <c:pt idx="408">
                  <c:v>396</c:v>
                </c:pt>
                <c:pt idx="409">
                  <c:v>455</c:v>
                </c:pt>
                <c:pt idx="410">
                  <c:v>500</c:v>
                </c:pt>
                <c:pt idx="411">
                  <c:v>583</c:v>
                </c:pt>
                <c:pt idx="412">
                  <c:v>672</c:v>
                </c:pt>
                <c:pt idx="413">
                  <c:v>765</c:v>
                </c:pt>
                <c:pt idx="414">
                  <c:v>850</c:v>
                </c:pt>
                <c:pt idx="415">
                  <c:v>883</c:v>
                </c:pt>
                <c:pt idx="416">
                  <c:v>1004</c:v>
                </c:pt>
                <c:pt idx="417">
                  <c:v>1169</c:v>
                </c:pt>
                <c:pt idx="418">
                  <c:v>1310</c:v>
                </c:pt>
                <c:pt idx="419">
                  <c:v>1445</c:v>
                </c:pt>
                <c:pt idx="420">
                  <c:v>1576</c:v>
                </c:pt>
                <c:pt idx="421">
                  <c:v>1649</c:v>
                </c:pt>
                <c:pt idx="422">
                  <c:v>1674</c:v>
                </c:pt>
                <c:pt idx="423">
                  <c:v>1816</c:v>
                </c:pt>
                <c:pt idx="424">
                  <c:v>2013</c:v>
                </c:pt>
                <c:pt idx="425">
                  <c:v>2138</c:v>
                </c:pt>
                <c:pt idx="426">
                  <c:v>2258</c:v>
                </c:pt>
                <c:pt idx="427">
                  <c:v>2355</c:v>
                </c:pt>
                <c:pt idx="428">
                  <c:v>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Възрастови_групи!$X$17:$X$445</c:f>
              <c:numCache>
                <c:formatCode>General</c:formatCode>
                <c:ptCount val="429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  <c:pt idx="345">
                  <c:v>418</c:v>
                </c:pt>
                <c:pt idx="346">
                  <c:v>375</c:v>
                </c:pt>
                <c:pt idx="347">
                  <c:v>373</c:v>
                </c:pt>
                <c:pt idx="348">
                  <c:v>353</c:v>
                </c:pt>
                <c:pt idx="349">
                  <c:v>331</c:v>
                </c:pt>
                <c:pt idx="350">
                  <c:v>320</c:v>
                </c:pt>
                <c:pt idx="351">
                  <c:v>316</c:v>
                </c:pt>
                <c:pt idx="352">
                  <c:v>316</c:v>
                </c:pt>
                <c:pt idx="353">
                  <c:v>332</c:v>
                </c:pt>
                <c:pt idx="354">
                  <c:v>316</c:v>
                </c:pt>
                <c:pt idx="355">
                  <c:v>290</c:v>
                </c:pt>
                <c:pt idx="356">
                  <c:v>276</c:v>
                </c:pt>
                <c:pt idx="357">
                  <c:v>245</c:v>
                </c:pt>
                <c:pt idx="358">
                  <c:v>232</c:v>
                </c:pt>
                <c:pt idx="359">
                  <c:v>232</c:v>
                </c:pt>
                <c:pt idx="360">
                  <c:v>211</c:v>
                </c:pt>
                <c:pt idx="361">
                  <c:v>196</c:v>
                </c:pt>
                <c:pt idx="362">
                  <c:v>187</c:v>
                </c:pt>
                <c:pt idx="363">
                  <c:v>183</c:v>
                </c:pt>
                <c:pt idx="364">
                  <c:v>178</c:v>
                </c:pt>
                <c:pt idx="365">
                  <c:v>175</c:v>
                </c:pt>
                <c:pt idx="366">
                  <c:v>172</c:v>
                </c:pt>
                <c:pt idx="367">
                  <c:v>171</c:v>
                </c:pt>
                <c:pt idx="368">
                  <c:v>166</c:v>
                </c:pt>
                <c:pt idx="369">
                  <c:v>158</c:v>
                </c:pt>
                <c:pt idx="370">
                  <c:v>146</c:v>
                </c:pt>
                <c:pt idx="371">
                  <c:v>145</c:v>
                </c:pt>
                <c:pt idx="372">
                  <c:v>141</c:v>
                </c:pt>
                <c:pt idx="373">
                  <c:v>137</c:v>
                </c:pt>
                <c:pt idx="374">
                  <c:v>140</c:v>
                </c:pt>
                <c:pt idx="375">
                  <c:v>130</c:v>
                </c:pt>
                <c:pt idx="376">
                  <c:v>122</c:v>
                </c:pt>
                <c:pt idx="377">
                  <c:v>115</c:v>
                </c:pt>
                <c:pt idx="378">
                  <c:v>107</c:v>
                </c:pt>
                <c:pt idx="379">
                  <c:v>112</c:v>
                </c:pt>
                <c:pt idx="380">
                  <c:v>115</c:v>
                </c:pt>
                <c:pt idx="381">
                  <c:v>111</c:v>
                </c:pt>
                <c:pt idx="382">
                  <c:v>102</c:v>
                </c:pt>
                <c:pt idx="383">
                  <c:v>106</c:v>
                </c:pt>
                <c:pt idx="384">
                  <c:v>111</c:v>
                </c:pt>
                <c:pt idx="385">
                  <c:v>113</c:v>
                </c:pt>
                <c:pt idx="386">
                  <c:v>116</c:v>
                </c:pt>
                <c:pt idx="387">
                  <c:v>119</c:v>
                </c:pt>
                <c:pt idx="388">
                  <c:v>118</c:v>
                </c:pt>
                <c:pt idx="389">
                  <c:v>113</c:v>
                </c:pt>
                <c:pt idx="390">
                  <c:v>121</c:v>
                </c:pt>
                <c:pt idx="391">
                  <c:v>136</c:v>
                </c:pt>
                <c:pt idx="392">
                  <c:v>136</c:v>
                </c:pt>
                <c:pt idx="393">
                  <c:v>134</c:v>
                </c:pt>
                <c:pt idx="394">
                  <c:v>138</c:v>
                </c:pt>
                <c:pt idx="395">
                  <c:v>141</c:v>
                </c:pt>
                <c:pt idx="396">
                  <c:v>159</c:v>
                </c:pt>
                <c:pt idx="397">
                  <c:v>168</c:v>
                </c:pt>
                <c:pt idx="398">
                  <c:v>182</c:v>
                </c:pt>
                <c:pt idx="399">
                  <c:v>194</c:v>
                </c:pt>
                <c:pt idx="400">
                  <c:v>204</c:v>
                </c:pt>
                <c:pt idx="401">
                  <c:v>213</c:v>
                </c:pt>
                <c:pt idx="402">
                  <c:v>231</c:v>
                </c:pt>
                <c:pt idx="403">
                  <c:v>252</c:v>
                </c:pt>
                <c:pt idx="404">
                  <c:v>277</c:v>
                </c:pt>
                <c:pt idx="405">
                  <c:v>288</c:v>
                </c:pt>
                <c:pt idx="406">
                  <c:v>324</c:v>
                </c:pt>
                <c:pt idx="407">
                  <c:v>349</c:v>
                </c:pt>
                <c:pt idx="408">
                  <c:v>352</c:v>
                </c:pt>
                <c:pt idx="409">
                  <c:v>398</c:v>
                </c:pt>
                <c:pt idx="410">
                  <c:v>436</c:v>
                </c:pt>
                <c:pt idx="411">
                  <c:v>486</c:v>
                </c:pt>
                <c:pt idx="412">
                  <c:v>549</c:v>
                </c:pt>
                <c:pt idx="413">
                  <c:v>624</c:v>
                </c:pt>
                <c:pt idx="414">
                  <c:v>678</c:v>
                </c:pt>
                <c:pt idx="415">
                  <c:v>694</c:v>
                </c:pt>
                <c:pt idx="416">
                  <c:v>791</c:v>
                </c:pt>
                <c:pt idx="417">
                  <c:v>882</c:v>
                </c:pt>
                <c:pt idx="418">
                  <c:v>956</c:v>
                </c:pt>
                <c:pt idx="419">
                  <c:v>1075</c:v>
                </c:pt>
                <c:pt idx="420">
                  <c:v>1195</c:v>
                </c:pt>
                <c:pt idx="421">
                  <c:v>1273</c:v>
                </c:pt>
                <c:pt idx="422">
                  <c:v>1307</c:v>
                </c:pt>
                <c:pt idx="423">
                  <c:v>1468</c:v>
                </c:pt>
                <c:pt idx="424">
                  <c:v>1661</c:v>
                </c:pt>
                <c:pt idx="425">
                  <c:v>1811</c:v>
                </c:pt>
                <c:pt idx="426">
                  <c:v>1986</c:v>
                </c:pt>
                <c:pt idx="427">
                  <c:v>2158</c:v>
                </c:pt>
                <c:pt idx="428">
                  <c:v>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Възрастови_групи!$Y$17:$Y$445</c:f>
              <c:numCache>
                <c:formatCode>General</c:formatCode>
                <c:ptCount val="429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  <c:pt idx="345">
                  <c:v>578</c:v>
                </c:pt>
                <c:pt idx="346">
                  <c:v>534</c:v>
                </c:pt>
                <c:pt idx="347">
                  <c:v>490</c:v>
                </c:pt>
                <c:pt idx="348">
                  <c:v>476</c:v>
                </c:pt>
                <c:pt idx="349">
                  <c:v>425</c:v>
                </c:pt>
                <c:pt idx="350">
                  <c:v>392</c:v>
                </c:pt>
                <c:pt idx="351">
                  <c:v>394</c:v>
                </c:pt>
                <c:pt idx="352">
                  <c:v>399</c:v>
                </c:pt>
                <c:pt idx="353">
                  <c:v>417</c:v>
                </c:pt>
                <c:pt idx="354">
                  <c:v>377</c:v>
                </c:pt>
                <c:pt idx="355">
                  <c:v>332</c:v>
                </c:pt>
                <c:pt idx="356">
                  <c:v>308</c:v>
                </c:pt>
                <c:pt idx="357">
                  <c:v>284</c:v>
                </c:pt>
                <c:pt idx="358">
                  <c:v>280</c:v>
                </c:pt>
                <c:pt idx="359">
                  <c:v>276</c:v>
                </c:pt>
                <c:pt idx="360">
                  <c:v>249</c:v>
                </c:pt>
                <c:pt idx="361">
                  <c:v>247</c:v>
                </c:pt>
                <c:pt idx="362">
                  <c:v>235</c:v>
                </c:pt>
                <c:pt idx="363">
                  <c:v>232</c:v>
                </c:pt>
                <c:pt idx="364">
                  <c:v>224</c:v>
                </c:pt>
                <c:pt idx="365">
                  <c:v>214</c:v>
                </c:pt>
                <c:pt idx="366">
                  <c:v>212</c:v>
                </c:pt>
                <c:pt idx="367">
                  <c:v>207</c:v>
                </c:pt>
                <c:pt idx="368">
                  <c:v>200</c:v>
                </c:pt>
                <c:pt idx="369">
                  <c:v>201</c:v>
                </c:pt>
                <c:pt idx="370">
                  <c:v>199</c:v>
                </c:pt>
                <c:pt idx="371">
                  <c:v>192</c:v>
                </c:pt>
                <c:pt idx="372">
                  <c:v>183</c:v>
                </c:pt>
                <c:pt idx="373">
                  <c:v>182</c:v>
                </c:pt>
                <c:pt idx="374">
                  <c:v>179</c:v>
                </c:pt>
                <c:pt idx="375">
                  <c:v>171</c:v>
                </c:pt>
                <c:pt idx="376">
                  <c:v>164</c:v>
                </c:pt>
                <c:pt idx="377">
                  <c:v>160</c:v>
                </c:pt>
                <c:pt idx="378">
                  <c:v>159</c:v>
                </c:pt>
                <c:pt idx="379">
                  <c:v>161</c:v>
                </c:pt>
                <c:pt idx="380">
                  <c:v>159</c:v>
                </c:pt>
                <c:pt idx="381">
                  <c:v>155</c:v>
                </c:pt>
                <c:pt idx="382">
                  <c:v>153</c:v>
                </c:pt>
                <c:pt idx="383">
                  <c:v>142</c:v>
                </c:pt>
                <c:pt idx="384">
                  <c:v>137</c:v>
                </c:pt>
                <c:pt idx="385">
                  <c:v>136</c:v>
                </c:pt>
                <c:pt idx="386">
                  <c:v>139</c:v>
                </c:pt>
                <c:pt idx="387">
                  <c:v>139</c:v>
                </c:pt>
                <c:pt idx="388">
                  <c:v>137</c:v>
                </c:pt>
                <c:pt idx="389">
                  <c:v>132</c:v>
                </c:pt>
                <c:pt idx="390">
                  <c:v>136</c:v>
                </c:pt>
                <c:pt idx="391">
                  <c:v>136</c:v>
                </c:pt>
                <c:pt idx="392">
                  <c:v>135</c:v>
                </c:pt>
                <c:pt idx="393">
                  <c:v>136</c:v>
                </c:pt>
                <c:pt idx="394">
                  <c:v>135</c:v>
                </c:pt>
                <c:pt idx="395">
                  <c:v>136</c:v>
                </c:pt>
                <c:pt idx="396">
                  <c:v>143</c:v>
                </c:pt>
                <c:pt idx="397">
                  <c:v>151</c:v>
                </c:pt>
                <c:pt idx="398">
                  <c:v>163</c:v>
                </c:pt>
                <c:pt idx="399">
                  <c:v>181</c:v>
                </c:pt>
                <c:pt idx="400">
                  <c:v>186</c:v>
                </c:pt>
                <c:pt idx="401">
                  <c:v>191</c:v>
                </c:pt>
                <c:pt idx="402">
                  <c:v>212</c:v>
                </c:pt>
                <c:pt idx="403">
                  <c:v>235</c:v>
                </c:pt>
                <c:pt idx="404">
                  <c:v>253</c:v>
                </c:pt>
                <c:pt idx="405">
                  <c:v>276</c:v>
                </c:pt>
                <c:pt idx="406">
                  <c:v>319</c:v>
                </c:pt>
                <c:pt idx="407">
                  <c:v>332</c:v>
                </c:pt>
                <c:pt idx="408">
                  <c:v>341</c:v>
                </c:pt>
                <c:pt idx="409">
                  <c:v>389</c:v>
                </c:pt>
                <c:pt idx="410">
                  <c:v>453</c:v>
                </c:pt>
                <c:pt idx="411">
                  <c:v>497</c:v>
                </c:pt>
                <c:pt idx="412">
                  <c:v>556</c:v>
                </c:pt>
                <c:pt idx="413">
                  <c:v>612</c:v>
                </c:pt>
                <c:pt idx="414">
                  <c:v>670</c:v>
                </c:pt>
                <c:pt idx="415">
                  <c:v>681</c:v>
                </c:pt>
                <c:pt idx="416">
                  <c:v>769</c:v>
                </c:pt>
                <c:pt idx="417">
                  <c:v>836</c:v>
                </c:pt>
                <c:pt idx="418">
                  <c:v>924</c:v>
                </c:pt>
                <c:pt idx="419">
                  <c:v>1037</c:v>
                </c:pt>
                <c:pt idx="420">
                  <c:v>1157</c:v>
                </c:pt>
                <c:pt idx="421">
                  <c:v>1245</c:v>
                </c:pt>
                <c:pt idx="422">
                  <c:v>1282</c:v>
                </c:pt>
                <c:pt idx="423">
                  <c:v>1446</c:v>
                </c:pt>
                <c:pt idx="424">
                  <c:v>1571</c:v>
                </c:pt>
                <c:pt idx="425">
                  <c:v>1735</c:v>
                </c:pt>
                <c:pt idx="426">
                  <c:v>1860</c:v>
                </c:pt>
                <c:pt idx="427">
                  <c:v>1992</c:v>
                </c:pt>
                <c:pt idx="428">
                  <c:v>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Възрастови_групи!$Z$17:$Z$445</c:f>
              <c:numCache>
                <c:formatCode>General</c:formatCode>
                <c:ptCount val="429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  <c:pt idx="345">
                  <c:v>613</c:v>
                </c:pt>
                <c:pt idx="346">
                  <c:v>559</c:v>
                </c:pt>
                <c:pt idx="347">
                  <c:v>527</c:v>
                </c:pt>
                <c:pt idx="348">
                  <c:v>488</c:v>
                </c:pt>
                <c:pt idx="349">
                  <c:v>467</c:v>
                </c:pt>
                <c:pt idx="350">
                  <c:v>455</c:v>
                </c:pt>
                <c:pt idx="351">
                  <c:v>451</c:v>
                </c:pt>
                <c:pt idx="352">
                  <c:v>445</c:v>
                </c:pt>
                <c:pt idx="353">
                  <c:v>477</c:v>
                </c:pt>
                <c:pt idx="354">
                  <c:v>439</c:v>
                </c:pt>
                <c:pt idx="355">
                  <c:v>396</c:v>
                </c:pt>
                <c:pt idx="356">
                  <c:v>360</c:v>
                </c:pt>
                <c:pt idx="357">
                  <c:v>341</c:v>
                </c:pt>
                <c:pt idx="358">
                  <c:v>337</c:v>
                </c:pt>
                <c:pt idx="359">
                  <c:v>337</c:v>
                </c:pt>
                <c:pt idx="360">
                  <c:v>326</c:v>
                </c:pt>
                <c:pt idx="361">
                  <c:v>314</c:v>
                </c:pt>
                <c:pt idx="362">
                  <c:v>305</c:v>
                </c:pt>
                <c:pt idx="363">
                  <c:v>283</c:v>
                </c:pt>
                <c:pt idx="364">
                  <c:v>276</c:v>
                </c:pt>
                <c:pt idx="365">
                  <c:v>265</c:v>
                </c:pt>
                <c:pt idx="366">
                  <c:v>259</c:v>
                </c:pt>
                <c:pt idx="367">
                  <c:v>237</c:v>
                </c:pt>
                <c:pt idx="368">
                  <c:v>219</c:v>
                </c:pt>
                <c:pt idx="369">
                  <c:v>215</c:v>
                </c:pt>
                <c:pt idx="370">
                  <c:v>214</c:v>
                </c:pt>
                <c:pt idx="371">
                  <c:v>212</c:v>
                </c:pt>
                <c:pt idx="372">
                  <c:v>206</c:v>
                </c:pt>
                <c:pt idx="373">
                  <c:v>202</c:v>
                </c:pt>
                <c:pt idx="374">
                  <c:v>191</c:v>
                </c:pt>
                <c:pt idx="375">
                  <c:v>185</c:v>
                </c:pt>
                <c:pt idx="376">
                  <c:v>183</c:v>
                </c:pt>
                <c:pt idx="377">
                  <c:v>179</c:v>
                </c:pt>
                <c:pt idx="378">
                  <c:v>169</c:v>
                </c:pt>
                <c:pt idx="379">
                  <c:v>169</c:v>
                </c:pt>
                <c:pt idx="380">
                  <c:v>167</c:v>
                </c:pt>
                <c:pt idx="381">
                  <c:v>166</c:v>
                </c:pt>
                <c:pt idx="382">
                  <c:v>172</c:v>
                </c:pt>
                <c:pt idx="383">
                  <c:v>161</c:v>
                </c:pt>
                <c:pt idx="384">
                  <c:v>155</c:v>
                </c:pt>
                <c:pt idx="385">
                  <c:v>148</c:v>
                </c:pt>
                <c:pt idx="386">
                  <c:v>154</c:v>
                </c:pt>
                <c:pt idx="387">
                  <c:v>151</c:v>
                </c:pt>
                <c:pt idx="388">
                  <c:v>138</c:v>
                </c:pt>
                <c:pt idx="389">
                  <c:v>133</c:v>
                </c:pt>
                <c:pt idx="390">
                  <c:v>129</c:v>
                </c:pt>
                <c:pt idx="391">
                  <c:v>130</c:v>
                </c:pt>
                <c:pt idx="392">
                  <c:v>132</c:v>
                </c:pt>
                <c:pt idx="393">
                  <c:v>136</c:v>
                </c:pt>
                <c:pt idx="394">
                  <c:v>140</c:v>
                </c:pt>
                <c:pt idx="395">
                  <c:v>140</c:v>
                </c:pt>
                <c:pt idx="396">
                  <c:v>135</c:v>
                </c:pt>
                <c:pt idx="397">
                  <c:v>140</c:v>
                </c:pt>
                <c:pt idx="398">
                  <c:v>147</c:v>
                </c:pt>
                <c:pt idx="399">
                  <c:v>154</c:v>
                </c:pt>
                <c:pt idx="400">
                  <c:v>149</c:v>
                </c:pt>
                <c:pt idx="401">
                  <c:v>156</c:v>
                </c:pt>
                <c:pt idx="402">
                  <c:v>173</c:v>
                </c:pt>
                <c:pt idx="403">
                  <c:v>194</c:v>
                </c:pt>
                <c:pt idx="404">
                  <c:v>207</c:v>
                </c:pt>
                <c:pt idx="405">
                  <c:v>224</c:v>
                </c:pt>
                <c:pt idx="406">
                  <c:v>251</c:v>
                </c:pt>
                <c:pt idx="407">
                  <c:v>260</c:v>
                </c:pt>
                <c:pt idx="408">
                  <c:v>264</c:v>
                </c:pt>
                <c:pt idx="409">
                  <c:v>300</c:v>
                </c:pt>
                <c:pt idx="410">
                  <c:v>357</c:v>
                </c:pt>
                <c:pt idx="411">
                  <c:v>393</c:v>
                </c:pt>
                <c:pt idx="412">
                  <c:v>425</c:v>
                </c:pt>
                <c:pt idx="413">
                  <c:v>468</c:v>
                </c:pt>
                <c:pt idx="414">
                  <c:v>492</c:v>
                </c:pt>
                <c:pt idx="415">
                  <c:v>503</c:v>
                </c:pt>
                <c:pt idx="416">
                  <c:v>576</c:v>
                </c:pt>
                <c:pt idx="417">
                  <c:v>649</c:v>
                </c:pt>
                <c:pt idx="418">
                  <c:v>727</c:v>
                </c:pt>
                <c:pt idx="419">
                  <c:v>794</c:v>
                </c:pt>
                <c:pt idx="420">
                  <c:v>894</c:v>
                </c:pt>
                <c:pt idx="421">
                  <c:v>963</c:v>
                </c:pt>
                <c:pt idx="422">
                  <c:v>986</c:v>
                </c:pt>
                <c:pt idx="423">
                  <c:v>1099</c:v>
                </c:pt>
                <c:pt idx="424">
                  <c:v>1239</c:v>
                </c:pt>
                <c:pt idx="425">
                  <c:v>1394</c:v>
                </c:pt>
                <c:pt idx="426">
                  <c:v>1534</c:v>
                </c:pt>
                <c:pt idx="427">
                  <c:v>1645</c:v>
                </c:pt>
                <c:pt idx="428">
                  <c:v>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Възрастови_групи!$AA$17:$AA$445</c:f>
              <c:numCache>
                <c:formatCode>General</c:formatCode>
                <c:ptCount val="429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  <c:pt idx="345">
                  <c:v>895</c:v>
                </c:pt>
                <c:pt idx="346">
                  <c:v>801</c:v>
                </c:pt>
                <c:pt idx="347">
                  <c:v>744</c:v>
                </c:pt>
                <c:pt idx="348">
                  <c:v>696</c:v>
                </c:pt>
                <c:pt idx="349">
                  <c:v>653</c:v>
                </c:pt>
                <c:pt idx="350">
                  <c:v>601</c:v>
                </c:pt>
                <c:pt idx="351">
                  <c:v>585</c:v>
                </c:pt>
                <c:pt idx="352">
                  <c:v>572</c:v>
                </c:pt>
                <c:pt idx="353">
                  <c:v>600</c:v>
                </c:pt>
                <c:pt idx="354">
                  <c:v>546</c:v>
                </c:pt>
                <c:pt idx="355">
                  <c:v>482</c:v>
                </c:pt>
                <c:pt idx="356">
                  <c:v>445</c:v>
                </c:pt>
                <c:pt idx="357">
                  <c:v>408</c:v>
                </c:pt>
                <c:pt idx="358">
                  <c:v>398</c:v>
                </c:pt>
                <c:pt idx="359">
                  <c:v>402</c:v>
                </c:pt>
                <c:pt idx="360">
                  <c:v>367</c:v>
                </c:pt>
                <c:pt idx="361">
                  <c:v>346</c:v>
                </c:pt>
                <c:pt idx="362">
                  <c:v>329</c:v>
                </c:pt>
                <c:pt idx="363">
                  <c:v>333</c:v>
                </c:pt>
                <c:pt idx="364">
                  <c:v>318</c:v>
                </c:pt>
                <c:pt idx="365">
                  <c:v>307</c:v>
                </c:pt>
                <c:pt idx="366">
                  <c:v>306</c:v>
                </c:pt>
                <c:pt idx="367">
                  <c:v>276</c:v>
                </c:pt>
                <c:pt idx="368">
                  <c:v>247</c:v>
                </c:pt>
                <c:pt idx="369">
                  <c:v>243</c:v>
                </c:pt>
                <c:pt idx="370">
                  <c:v>230</c:v>
                </c:pt>
                <c:pt idx="371">
                  <c:v>214</c:v>
                </c:pt>
                <c:pt idx="372">
                  <c:v>206</c:v>
                </c:pt>
                <c:pt idx="373">
                  <c:v>195</c:v>
                </c:pt>
                <c:pt idx="374">
                  <c:v>178</c:v>
                </c:pt>
                <c:pt idx="375">
                  <c:v>178</c:v>
                </c:pt>
                <c:pt idx="376">
                  <c:v>171</c:v>
                </c:pt>
                <c:pt idx="377">
                  <c:v>157</c:v>
                </c:pt>
                <c:pt idx="378">
                  <c:v>157</c:v>
                </c:pt>
                <c:pt idx="379">
                  <c:v>156</c:v>
                </c:pt>
                <c:pt idx="380">
                  <c:v>150</c:v>
                </c:pt>
                <c:pt idx="381">
                  <c:v>153</c:v>
                </c:pt>
                <c:pt idx="382">
                  <c:v>156</c:v>
                </c:pt>
                <c:pt idx="383">
                  <c:v>145</c:v>
                </c:pt>
                <c:pt idx="384">
                  <c:v>147</c:v>
                </c:pt>
                <c:pt idx="385">
                  <c:v>142</c:v>
                </c:pt>
                <c:pt idx="386">
                  <c:v>140</c:v>
                </c:pt>
                <c:pt idx="387">
                  <c:v>143</c:v>
                </c:pt>
                <c:pt idx="388">
                  <c:v>147</c:v>
                </c:pt>
                <c:pt idx="389">
                  <c:v>137</c:v>
                </c:pt>
                <c:pt idx="390">
                  <c:v>135</c:v>
                </c:pt>
                <c:pt idx="391">
                  <c:v>132</c:v>
                </c:pt>
                <c:pt idx="392">
                  <c:v>134</c:v>
                </c:pt>
                <c:pt idx="393">
                  <c:v>137</c:v>
                </c:pt>
                <c:pt idx="394">
                  <c:v>138</c:v>
                </c:pt>
                <c:pt idx="395">
                  <c:v>130</c:v>
                </c:pt>
                <c:pt idx="396">
                  <c:v>137</c:v>
                </c:pt>
                <c:pt idx="397">
                  <c:v>138</c:v>
                </c:pt>
                <c:pt idx="398">
                  <c:v>141</c:v>
                </c:pt>
                <c:pt idx="399">
                  <c:v>154</c:v>
                </c:pt>
                <c:pt idx="400">
                  <c:v>159</c:v>
                </c:pt>
                <c:pt idx="401">
                  <c:v>159</c:v>
                </c:pt>
                <c:pt idx="402">
                  <c:v>163</c:v>
                </c:pt>
                <c:pt idx="403">
                  <c:v>167</c:v>
                </c:pt>
                <c:pt idx="404">
                  <c:v>181</c:v>
                </c:pt>
                <c:pt idx="405">
                  <c:v>198</c:v>
                </c:pt>
                <c:pt idx="406">
                  <c:v>224</c:v>
                </c:pt>
                <c:pt idx="407">
                  <c:v>229</c:v>
                </c:pt>
                <c:pt idx="408">
                  <c:v>238</c:v>
                </c:pt>
                <c:pt idx="409">
                  <c:v>282</c:v>
                </c:pt>
                <c:pt idx="410">
                  <c:v>311</c:v>
                </c:pt>
                <c:pt idx="411">
                  <c:v>352</c:v>
                </c:pt>
                <c:pt idx="412">
                  <c:v>399</c:v>
                </c:pt>
                <c:pt idx="413">
                  <c:v>424</c:v>
                </c:pt>
                <c:pt idx="414">
                  <c:v>452</c:v>
                </c:pt>
                <c:pt idx="415">
                  <c:v>470</c:v>
                </c:pt>
                <c:pt idx="416">
                  <c:v>540</c:v>
                </c:pt>
                <c:pt idx="417">
                  <c:v>615</c:v>
                </c:pt>
                <c:pt idx="418">
                  <c:v>671</c:v>
                </c:pt>
                <c:pt idx="419">
                  <c:v>743</c:v>
                </c:pt>
                <c:pt idx="420">
                  <c:v>821</c:v>
                </c:pt>
                <c:pt idx="421">
                  <c:v>874</c:v>
                </c:pt>
                <c:pt idx="422">
                  <c:v>894</c:v>
                </c:pt>
                <c:pt idx="423">
                  <c:v>1014</c:v>
                </c:pt>
                <c:pt idx="424">
                  <c:v>1125</c:v>
                </c:pt>
                <c:pt idx="425">
                  <c:v>1253</c:v>
                </c:pt>
                <c:pt idx="426">
                  <c:v>1355</c:v>
                </c:pt>
                <c:pt idx="427">
                  <c:v>1512</c:v>
                </c:pt>
                <c:pt idx="428">
                  <c:v>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Възрастови_групи!$AB$17:$AB$445</c:f>
              <c:numCache>
                <c:formatCode>General</c:formatCode>
                <c:ptCount val="429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  <c:pt idx="345">
                  <c:v>805</c:v>
                </c:pt>
                <c:pt idx="346">
                  <c:v>722</c:v>
                </c:pt>
                <c:pt idx="347">
                  <c:v>664</c:v>
                </c:pt>
                <c:pt idx="348">
                  <c:v>641</c:v>
                </c:pt>
                <c:pt idx="349">
                  <c:v>597</c:v>
                </c:pt>
                <c:pt idx="350">
                  <c:v>545</c:v>
                </c:pt>
                <c:pt idx="351">
                  <c:v>526</c:v>
                </c:pt>
                <c:pt idx="352">
                  <c:v>514</c:v>
                </c:pt>
                <c:pt idx="353">
                  <c:v>529</c:v>
                </c:pt>
                <c:pt idx="354">
                  <c:v>473</c:v>
                </c:pt>
                <c:pt idx="355">
                  <c:v>426</c:v>
                </c:pt>
                <c:pt idx="356">
                  <c:v>387</c:v>
                </c:pt>
                <c:pt idx="357">
                  <c:v>358</c:v>
                </c:pt>
                <c:pt idx="358">
                  <c:v>359</c:v>
                </c:pt>
                <c:pt idx="359">
                  <c:v>353</c:v>
                </c:pt>
                <c:pt idx="360">
                  <c:v>325</c:v>
                </c:pt>
                <c:pt idx="361">
                  <c:v>310</c:v>
                </c:pt>
                <c:pt idx="362">
                  <c:v>281</c:v>
                </c:pt>
                <c:pt idx="363">
                  <c:v>280</c:v>
                </c:pt>
                <c:pt idx="364">
                  <c:v>282</c:v>
                </c:pt>
                <c:pt idx="365">
                  <c:v>273</c:v>
                </c:pt>
                <c:pt idx="366">
                  <c:v>270</c:v>
                </c:pt>
                <c:pt idx="367">
                  <c:v>248</c:v>
                </c:pt>
                <c:pt idx="368">
                  <c:v>235</c:v>
                </c:pt>
                <c:pt idx="369">
                  <c:v>223</c:v>
                </c:pt>
                <c:pt idx="370">
                  <c:v>216</c:v>
                </c:pt>
                <c:pt idx="371">
                  <c:v>209</c:v>
                </c:pt>
                <c:pt idx="372">
                  <c:v>199</c:v>
                </c:pt>
                <c:pt idx="373">
                  <c:v>198</c:v>
                </c:pt>
                <c:pt idx="374">
                  <c:v>206</c:v>
                </c:pt>
                <c:pt idx="375">
                  <c:v>197</c:v>
                </c:pt>
                <c:pt idx="376">
                  <c:v>201</c:v>
                </c:pt>
                <c:pt idx="377">
                  <c:v>193</c:v>
                </c:pt>
                <c:pt idx="378">
                  <c:v>187</c:v>
                </c:pt>
                <c:pt idx="379">
                  <c:v>183</c:v>
                </c:pt>
                <c:pt idx="380">
                  <c:v>179</c:v>
                </c:pt>
                <c:pt idx="381">
                  <c:v>176</c:v>
                </c:pt>
                <c:pt idx="382">
                  <c:v>176</c:v>
                </c:pt>
                <c:pt idx="383">
                  <c:v>171</c:v>
                </c:pt>
                <c:pt idx="384">
                  <c:v>170</c:v>
                </c:pt>
                <c:pt idx="385">
                  <c:v>161</c:v>
                </c:pt>
                <c:pt idx="386">
                  <c:v>159</c:v>
                </c:pt>
                <c:pt idx="387">
                  <c:v>155</c:v>
                </c:pt>
                <c:pt idx="388">
                  <c:v>135</c:v>
                </c:pt>
                <c:pt idx="389">
                  <c:v>128</c:v>
                </c:pt>
                <c:pt idx="390">
                  <c:v>124</c:v>
                </c:pt>
                <c:pt idx="391">
                  <c:v>118</c:v>
                </c:pt>
                <c:pt idx="392">
                  <c:v>106</c:v>
                </c:pt>
                <c:pt idx="393">
                  <c:v>109</c:v>
                </c:pt>
                <c:pt idx="394">
                  <c:v>110</c:v>
                </c:pt>
                <c:pt idx="395">
                  <c:v>115</c:v>
                </c:pt>
                <c:pt idx="396">
                  <c:v>116</c:v>
                </c:pt>
                <c:pt idx="397">
                  <c:v>118</c:v>
                </c:pt>
                <c:pt idx="398">
                  <c:v>122</c:v>
                </c:pt>
                <c:pt idx="399">
                  <c:v>129</c:v>
                </c:pt>
                <c:pt idx="400">
                  <c:v>131</c:v>
                </c:pt>
                <c:pt idx="401">
                  <c:v>133</c:v>
                </c:pt>
                <c:pt idx="402">
                  <c:v>145</c:v>
                </c:pt>
                <c:pt idx="403">
                  <c:v>153</c:v>
                </c:pt>
                <c:pt idx="404">
                  <c:v>150</c:v>
                </c:pt>
                <c:pt idx="405">
                  <c:v>160</c:v>
                </c:pt>
                <c:pt idx="406">
                  <c:v>175</c:v>
                </c:pt>
                <c:pt idx="407">
                  <c:v>187</c:v>
                </c:pt>
                <c:pt idx="408">
                  <c:v>187</c:v>
                </c:pt>
                <c:pt idx="409">
                  <c:v>193</c:v>
                </c:pt>
                <c:pt idx="410">
                  <c:v>221</c:v>
                </c:pt>
                <c:pt idx="411">
                  <c:v>241</c:v>
                </c:pt>
                <c:pt idx="412">
                  <c:v>264</c:v>
                </c:pt>
                <c:pt idx="413">
                  <c:v>293</c:v>
                </c:pt>
                <c:pt idx="414">
                  <c:v>319</c:v>
                </c:pt>
                <c:pt idx="415">
                  <c:v>327</c:v>
                </c:pt>
                <c:pt idx="416">
                  <c:v>363</c:v>
                </c:pt>
                <c:pt idx="417">
                  <c:v>398</c:v>
                </c:pt>
                <c:pt idx="418">
                  <c:v>441</c:v>
                </c:pt>
                <c:pt idx="419">
                  <c:v>493</c:v>
                </c:pt>
                <c:pt idx="420">
                  <c:v>543</c:v>
                </c:pt>
                <c:pt idx="421">
                  <c:v>572</c:v>
                </c:pt>
                <c:pt idx="422">
                  <c:v>593</c:v>
                </c:pt>
                <c:pt idx="423">
                  <c:v>679</c:v>
                </c:pt>
                <c:pt idx="424">
                  <c:v>750</c:v>
                </c:pt>
                <c:pt idx="425">
                  <c:v>856</c:v>
                </c:pt>
                <c:pt idx="426">
                  <c:v>965</c:v>
                </c:pt>
                <c:pt idx="427">
                  <c:v>1062</c:v>
                </c:pt>
                <c:pt idx="428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Възрастови_групи!$AC$17:$AC$445</c:f>
              <c:numCache>
                <c:formatCode>General</c:formatCode>
                <c:ptCount val="429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  <c:pt idx="345">
                  <c:v>324</c:v>
                </c:pt>
                <c:pt idx="346">
                  <c:v>303</c:v>
                </c:pt>
                <c:pt idx="347">
                  <c:v>284</c:v>
                </c:pt>
                <c:pt idx="348">
                  <c:v>274</c:v>
                </c:pt>
                <c:pt idx="349">
                  <c:v>263</c:v>
                </c:pt>
                <c:pt idx="350">
                  <c:v>246</c:v>
                </c:pt>
                <c:pt idx="351">
                  <c:v>229</c:v>
                </c:pt>
                <c:pt idx="352">
                  <c:v>221</c:v>
                </c:pt>
                <c:pt idx="353">
                  <c:v>231</c:v>
                </c:pt>
                <c:pt idx="354">
                  <c:v>213</c:v>
                </c:pt>
                <c:pt idx="355">
                  <c:v>201</c:v>
                </c:pt>
                <c:pt idx="356">
                  <c:v>174</c:v>
                </c:pt>
                <c:pt idx="357">
                  <c:v>165</c:v>
                </c:pt>
                <c:pt idx="358">
                  <c:v>164</c:v>
                </c:pt>
                <c:pt idx="359">
                  <c:v>162</c:v>
                </c:pt>
                <c:pt idx="360">
                  <c:v>154</c:v>
                </c:pt>
                <c:pt idx="361">
                  <c:v>152</c:v>
                </c:pt>
                <c:pt idx="362">
                  <c:v>147</c:v>
                </c:pt>
                <c:pt idx="363">
                  <c:v>139</c:v>
                </c:pt>
                <c:pt idx="364">
                  <c:v>131</c:v>
                </c:pt>
                <c:pt idx="365">
                  <c:v>129</c:v>
                </c:pt>
                <c:pt idx="366">
                  <c:v>127</c:v>
                </c:pt>
                <c:pt idx="367">
                  <c:v>107</c:v>
                </c:pt>
                <c:pt idx="368">
                  <c:v>105</c:v>
                </c:pt>
                <c:pt idx="369">
                  <c:v>99</c:v>
                </c:pt>
                <c:pt idx="370">
                  <c:v>98</c:v>
                </c:pt>
                <c:pt idx="371">
                  <c:v>95</c:v>
                </c:pt>
                <c:pt idx="372">
                  <c:v>95</c:v>
                </c:pt>
                <c:pt idx="373">
                  <c:v>92</c:v>
                </c:pt>
                <c:pt idx="374">
                  <c:v>80</c:v>
                </c:pt>
                <c:pt idx="375">
                  <c:v>68</c:v>
                </c:pt>
                <c:pt idx="376">
                  <c:v>69</c:v>
                </c:pt>
                <c:pt idx="377">
                  <c:v>65</c:v>
                </c:pt>
                <c:pt idx="378">
                  <c:v>67</c:v>
                </c:pt>
                <c:pt idx="379">
                  <c:v>70</c:v>
                </c:pt>
                <c:pt idx="380">
                  <c:v>74</c:v>
                </c:pt>
                <c:pt idx="381">
                  <c:v>74</c:v>
                </c:pt>
                <c:pt idx="382">
                  <c:v>71</c:v>
                </c:pt>
                <c:pt idx="383">
                  <c:v>67</c:v>
                </c:pt>
                <c:pt idx="384">
                  <c:v>65</c:v>
                </c:pt>
                <c:pt idx="385">
                  <c:v>58</c:v>
                </c:pt>
                <c:pt idx="386">
                  <c:v>54</c:v>
                </c:pt>
                <c:pt idx="387">
                  <c:v>53</c:v>
                </c:pt>
                <c:pt idx="388">
                  <c:v>53</c:v>
                </c:pt>
                <c:pt idx="389">
                  <c:v>54</c:v>
                </c:pt>
                <c:pt idx="390">
                  <c:v>50</c:v>
                </c:pt>
                <c:pt idx="391">
                  <c:v>53</c:v>
                </c:pt>
                <c:pt idx="392">
                  <c:v>51</c:v>
                </c:pt>
                <c:pt idx="393">
                  <c:v>45</c:v>
                </c:pt>
                <c:pt idx="394">
                  <c:v>42</c:v>
                </c:pt>
                <c:pt idx="395">
                  <c:v>48</c:v>
                </c:pt>
                <c:pt idx="396">
                  <c:v>47</c:v>
                </c:pt>
                <c:pt idx="397">
                  <c:v>45</c:v>
                </c:pt>
                <c:pt idx="398">
                  <c:v>49</c:v>
                </c:pt>
                <c:pt idx="399">
                  <c:v>47</c:v>
                </c:pt>
                <c:pt idx="400">
                  <c:v>45</c:v>
                </c:pt>
                <c:pt idx="401">
                  <c:v>46</c:v>
                </c:pt>
                <c:pt idx="402">
                  <c:v>45</c:v>
                </c:pt>
                <c:pt idx="403">
                  <c:v>43</c:v>
                </c:pt>
                <c:pt idx="404">
                  <c:v>42</c:v>
                </c:pt>
                <c:pt idx="405">
                  <c:v>43</c:v>
                </c:pt>
                <c:pt idx="406">
                  <c:v>46</c:v>
                </c:pt>
                <c:pt idx="407">
                  <c:v>49</c:v>
                </c:pt>
                <c:pt idx="408">
                  <c:v>51</c:v>
                </c:pt>
                <c:pt idx="409">
                  <c:v>50</c:v>
                </c:pt>
                <c:pt idx="410">
                  <c:v>56</c:v>
                </c:pt>
                <c:pt idx="411">
                  <c:v>60</c:v>
                </c:pt>
                <c:pt idx="412">
                  <c:v>67</c:v>
                </c:pt>
                <c:pt idx="413">
                  <c:v>88</c:v>
                </c:pt>
                <c:pt idx="414">
                  <c:v>101</c:v>
                </c:pt>
                <c:pt idx="415">
                  <c:v>105</c:v>
                </c:pt>
                <c:pt idx="416">
                  <c:v>122</c:v>
                </c:pt>
                <c:pt idx="417">
                  <c:v>141</c:v>
                </c:pt>
                <c:pt idx="418">
                  <c:v>155</c:v>
                </c:pt>
                <c:pt idx="419">
                  <c:v>170</c:v>
                </c:pt>
                <c:pt idx="420">
                  <c:v>194</c:v>
                </c:pt>
                <c:pt idx="421">
                  <c:v>204</c:v>
                </c:pt>
                <c:pt idx="422">
                  <c:v>215</c:v>
                </c:pt>
                <c:pt idx="423">
                  <c:v>255</c:v>
                </c:pt>
                <c:pt idx="424">
                  <c:v>291</c:v>
                </c:pt>
                <c:pt idx="425">
                  <c:v>332</c:v>
                </c:pt>
                <c:pt idx="426">
                  <c:v>360</c:v>
                </c:pt>
                <c:pt idx="427">
                  <c:v>371</c:v>
                </c:pt>
                <c:pt idx="428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Възрастови_групи!$AD$17:$AD$445</c:f>
              <c:numCache>
                <c:formatCode>General</c:formatCode>
                <c:ptCount val="4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  <c:pt idx="345">
                  <c:v>26</c:v>
                </c:pt>
                <c:pt idx="346">
                  <c:v>23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18</c:v>
                </c:pt>
                <c:pt idx="351">
                  <c:v>19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19</c:v>
                </c:pt>
                <c:pt idx="357">
                  <c:v>17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17</c:v>
                </c:pt>
                <c:pt idx="363">
                  <c:v>16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4</c:v>
                </c:pt>
                <c:pt idx="373">
                  <c:v>3</c:v>
                </c:pt>
                <c:pt idx="374">
                  <c:v>4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3</c:v>
                </c:pt>
                <c:pt idx="392">
                  <c:v>5</c:v>
                </c:pt>
                <c:pt idx="393">
                  <c:v>5</c:v>
                </c:pt>
                <c:pt idx="394">
                  <c:v>6</c:v>
                </c:pt>
                <c:pt idx="395">
                  <c:v>5</c:v>
                </c:pt>
                <c:pt idx="396">
                  <c:v>6</c:v>
                </c:pt>
                <c:pt idx="397">
                  <c:v>7</c:v>
                </c:pt>
                <c:pt idx="398">
                  <c:v>7</c:v>
                </c:pt>
                <c:pt idx="399">
                  <c:v>6</c:v>
                </c:pt>
                <c:pt idx="400">
                  <c:v>6</c:v>
                </c:pt>
                <c:pt idx="401">
                  <c:v>6</c:v>
                </c:pt>
                <c:pt idx="402">
                  <c:v>6</c:v>
                </c:pt>
                <c:pt idx="403">
                  <c:v>6</c:v>
                </c:pt>
                <c:pt idx="404">
                  <c:v>7</c:v>
                </c:pt>
                <c:pt idx="405">
                  <c:v>6</c:v>
                </c:pt>
                <c:pt idx="406">
                  <c:v>5</c:v>
                </c:pt>
                <c:pt idx="407">
                  <c:v>6</c:v>
                </c:pt>
                <c:pt idx="408">
                  <c:v>7</c:v>
                </c:pt>
                <c:pt idx="409">
                  <c:v>7</c:v>
                </c:pt>
                <c:pt idx="410">
                  <c:v>8</c:v>
                </c:pt>
                <c:pt idx="411">
                  <c:v>9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10</c:v>
                </c:pt>
                <c:pt idx="416">
                  <c:v>15</c:v>
                </c:pt>
                <c:pt idx="417">
                  <c:v>16</c:v>
                </c:pt>
                <c:pt idx="418">
                  <c:v>19</c:v>
                </c:pt>
                <c:pt idx="419">
                  <c:v>20</c:v>
                </c:pt>
                <c:pt idx="420">
                  <c:v>21</c:v>
                </c:pt>
                <c:pt idx="421">
                  <c:v>20</c:v>
                </c:pt>
                <c:pt idx="422">
                  <c:v>18</c:v>
                </c:pt>
                <c:pt idx="423">
                  <c:v>20</c:v>
                </c:pt>
                <c:pt idx="424">
                  <c:v>20</c:v>
                </c:pt>
                <c:pt idx="425">
                  <c:v>24</c:v>
                </c:pt>
                <c:pt idx="426">
                  <c:v>26</c:v>
                </c:pt>
                <c:pt idx="427">
                  <c:v>28</c:v>
                </c:pt>
                <c:pt idx="42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4608"/>
        <c:axId val="18296614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Възрастови_групи!$AO$17:$AO$445</c:f>
              <c:numCache>
                <c:formatCode>General</c:formatCode>
                <c:ptCount val="429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202.09503353406933</c:v>
                </c:pt>
                <c:pt idx="196">
                  <c:v>180.91394724651661</c:v>
                </c:pt>
                <c:pt idx="197">
                  <c:v>171.3426986988307</c:v>
                </c:pt>
                <c:pt idx="198">
                  <c:v>171.41498909571652</c:v>
                </c:pt>
                <c:pt idx="199">
                  <c:v>167.82938541017859</c:v>
                </c:pt>
                <c:pt idx="200">
                  <c:v>160.75938459474293</c:v>
                </c:pt>
                <c:pt idx="201">
                  <c:v>151.89658193653827</c:v>
                </c:pt>
                <c:pt idx="202">
                  <c:v>153.27009947736934</c:v>
                </c:pt>
                <c:pt idx="203">
                  <c:v>160.44130684844521</c:v>
                </c:pt>
                <c:pt idx="204">
                  <c:v>159.35695089515752</c:v>
                </c:pt>
                <c:pt idx="205">
                  <c:v>156.07496687654015</c:v>
                </c:pt>
                <c:pt idx="206">
                  <c:v>160.16660334027898</c:v>
                </c:pt>
                <c:pt idx="207">
                  <c:v>150.21944472878667</c:v>
                </c:pt>
                <c:pt idx="208">
                  <c:v>132.9564979524468</c:v>
                </c:pt>
                <c:pt idx="209">
                  <c:v>125.5684193907134</c:v>
                </c:pt>
                <c:pt idx="210">
                  <c:v>129.58776545756641</c:v>
                </c:pt>
                <c:pt idx="211">
                  <c:v>128.04075096420931</c:v>
                </c:pt>
                <c:pt idx="212">
                  <c:v>126.68169150275541</c:v>
                </c:pt>
                <c:pt idx="213">
                  <c:v>120.04543306863482</c:v>
                </c:pt>
                <c:pt idx="214">
                  <c:v>108.97054426572329</c:v>
                </c:pt>
                <c:pt idx="215">
                  <c:v>101.45234298959539</c:v>
                </c:pt>
                <c:pt idx="216">
                  <c:v>95.495614286201729</c:v>
                </c:pt>
                <c:pt idx="217">
                  <c:v>92.791953442671115</c:v>
                </c:pt>
                <c:pt idx="218">
                  <c:v>90.941319282393479</c:v>
                </c:pt>
                <c:pt idx="219">
                  <c:v>91.172648552428171</c:v>
                </c:pt>
                <c:pt idx="220">
                  <c:v>93.370276617757881</c:v>
                </c:pt>
                <c:pt idx="221">
                  <c:v>94.483548729799892</c:v>
                </c:pt>
                <c:pt idx="222">
                  <c:v>95.394407730561539</c:v>
                </c:pt>
                <c:pt idx="223">
                  <c:v>95.755859714990777</c:v>
                </c:pt>
                <c:pt idx="224">
                  <c:v>97.823365065925955</c:v>
                </c:pt>
                <c:pt idx="225">
                  <c:v>99.500502273677554</c:v>
                </c:pt>
                <c:pt idx="226">
                  <c:v>100.26678048066751</c:v>
                </c:pt>
                <c:pt idx="227">
                  <c:v>104.05479727748582</c:v>
                </c:pt>
                <c:pt idx="228">
                  <c:v>110.17056485402834</c:v>
                </c:pt>
                <c:pt idx="229">
                  <c:v>113.5971296664174</c:v>
                </c:pt>
                <c:pt idx="230">
                  <c:v>119.78518763984577</c:v>
                </c:pt>
                <c:pt idx="231">
                  <c:v>124.75876694559194</c:v>
                </c:pt>
                <c:pt idx="232">
                  <c:v>128.04075096420931</c:v>
                </c:pt>
                <c:pt idx="233">
                  <c:v>128.92269380621661</c:v>
                </c:pt>
                <c:pt idx="234">
                  <c:v>133.88181503258562</c:v>
                </c:pt>
                <c:pt idx="235">
                  <c:v>139.44817559279571</c:v>
                </c:pt>
                <c:pt idx="236">
                  <c:v>144.00247059660398</c:v>
                </c:pt>
                <c:pt idx="237">
                  <c:v>151.3760910789602</c:v>
                </c:pt>
                <c:pt idx="238">
                  <c:v>155.29423059017302</c:v>
                </c:pt>
                <c:pt idx="239">
                  <c:v>157.56414905238856</c:v>
                </c:pt>
                <c:pt idx="240">
                  <c:v>158.04126567183513</c:v>
                </c:pt>
                <c:pt idx="241">
                  <c:v>161.45337240484704</c:v>
                </c:pt>
                <c:pt idx="242">
                  <c:v>166.97635872692564</c:v>
                </c:pt>
                <c:pt idx="243">
                  <c:v>174.59576655869373</c:v>
                </c:pt>
                <c:pt idx="244">
                  <c:v>177.53075667225906</c:v>
                </c:pt>
                <c:pt idx="245">
                  <c:v>185.52607456783355</c:v>
                </c:pt>
                <c:pt idx="246">
                  <c:v>186.32126893357784</c:v>
                </c:pt>
                <c:pt idx="247">
                  <c:v>186.97188250555047</c:v>
                </c:pt>
                <c:pt idx="248">
                  <c:v>198.68292680105742</c:v>
                </c:pt>
                <c:pt idx="249">
                  <c:v>207.18427747483284</c:v>
                </c:pt>
                <c:pt idx="250">
                  <c:v>219.03990256411146</c:v>
                </c:pt>
                <c:pt idx="251">
                  <c:v>229.91237825574262</c:v>
                </c:pt>
                <c:pt idx="252">
                  <c:v>240.2499050104185</c:v>
                </c:pt>
                <c:pt idx="253">
                  <c:v>248.53438449353635</c:v>
                </c:pt>
                <c:pt idx="254">
                  <c:v>250.97779990827794</c:v>
                </c:pt>
                <c:pt idx="255">
                  <c:v>272.95408056157493</c:v>
                </c:pt>
                <c:pt idx="256">
                  <c:v>288.19289622511116</c:v>
                </c:pt>
                <c:pt idx="257">
                  <c:v>286.86275292241157</c:v>
                </c:pt>
                <c:pt idx="258">
                  <c:v>302.94013718982359</c:v>
                </c:pt>
                <c:pt idx="259">
                  <c:v>325.22003751004115</c:v>
                </c:pt>
                <c:pt idx="260">
                  <c:v>337.91423120319558</c:v>
                </c:pt>
                <c:pt idx="261">
                  <c:v>341.81791263503123</c:v>
                </c:pt>
                <c:pt idx="262">
                  <c:v>357.28805756860214</c:v>
                </c:pt>
                <c:pt idx="263">
                  <c:v>381.89570866854393</c:v>
                </c:pt>
                <c:pt idx="264">
                  <c:v>396.94656930017692</c:v>
                </c:pt>
                <c:pt idx="265">
                  <c:v>415.72761441111959</c:v>
                </c:pt>
                <c:pt idx="266">
                  <c:v>437.09665573057538</c:v>
                </c:pt>
                <c:pt idx="267">
                  <c:v>450.68725034511442</c:v>
                </c:pt>
                <c:pt idx="268">
                  <c:v>455.70420388899208</c:v>
                </c:pt>
                <c:pt idx="269">
                  <c:v>485.32880853281142</c:v>
                </c:pt>
                <c:pt idx="270">
                  <c:v>513.82568298521164</c:v>
                </c:pt>
                <c:pt idx="271">
                  <c:v>557.87945084744581</c:v>
                </c:pt>
                <c:pt idx="272">
                  <c:v>584.04857452012186</c:v>
                </c:pt>
                <c:pt idx="273">
                  <c:v>600.79103043888369</c:v>
                </c:pt>
                <c:pt idx="274">
                  <c:v>616.91178894442714</c:v>
                </c:pt>
                <c:pt idx="275">
                  <c:v>623.36009234664459</c:v>
                </c:pt>
                <c:pt idx="276">
                  <c:v>644.64238518983746</c:v>
                </c:pt>
                <c:pt idx="277">
                  <c:v>664.14633426963849</c:v>
                </c:pt>
                <c:pt idx="278">
                  <c:v>687.29371935248628</c:v>
                </c:pt>
                <c:pt idx="279">
                  <c:v>699.82887417249185</c:v>
                </c:pt>
                <c:pt idx="280">
                  <c:v>713.85321116834575</c:v>
                </c:pt>
                <c:pt idx="281">
                  <c:v>721.34249628571933</c:v>
                </c:pt>
                <c:pt idx="282">
                  <c:v>725.73775241637873</c:v>
                </c:pt>
                <c:pt idx="283">
                  <c:v>723.71362130357511</c:v>
                </c:pt>
                <c:pt idx="284">
                  <c:v>735.30900096406469</c:v>
                </c:pt>
                <c:pt idx="285">
                  <c:v>735.39574944032779</c:v>
                </c:pt>
                <c:pt idx="286">
                  <c:v>730.85591251589665</c:v>
                </c:pt>
                <c:pt idx="287">
                  <c:v>728.70165868869844</c:v>
                </c:pt>
                <c:pt idx="288">
                  <c:v>719.70873331609937</c:v>
                </c:pt>
                <c:pt idx="289">
                  <c:v>716.77374320253398</c:v>
                </c:pt>
                <c:pt idx="290">
                  <c:v>707.99768902059236</c:v>
                </c:pt>
                <c:pt idx="291">
                  <c:v>695.75169578813018</c:v>
                </c:pt>
                <c:pt idx="292">
                  <c:v>683.9105287782287</c:v>
                </c:pt>
                <c:pt idx="293">
                  <c:v>669.00424894036746</c:v>
                </c:pt>
                <c:pt idx="294">
                  <c:v>649.8328356862412</c:v>
                </c:pt>
                <c:pt idx="295">
                  <c:v>632.70001162429583</c:v>
                </c:pt>
                <c:pt idx="296">
                  <c:v>625.16735226879075</c:v>
                </c:pt>
                <c:pt idx="297">
                  <c:v>605.28749312518323</c:v>
                </c:pt>
                <c:pt idx="298">
                  <c:v>573.01705995534189</c:v>
                </c:pt>
                <c:pt idx="299">
                  <c:v>548.58290580792618</c:v>
                </c:pt>
                <c:pt idx="300">
                  <c:v>526.76566402777803</c:v>
                </c:pt>
                <c:pt idx="301">
                  <c:v>499.48326824306002</c:v>
                </c:pt>
                <c:pt idx="302">
                  <c:v>487.2951073281065</c:v>
                </c:pt>
                <c:pt idx="303">
                  <c:v>482.63960576865804</c:v>
                </c:pt>
                <c:pt idx="304">
                  <c:v>462.02238457681489</c:v>
                </c:pt>
                <c:pt idx="305">
                  <c:v>434.43636912517627</c:v>
                </c:pt>
                <c:pt idx="306">
                  <c:v>411.96851377305558</c:v>
                </c:pt>
                <c:pt idx="307">
                  <c:v>393.52000448778779</c:v>
                </c:pt>
                <c:pt idx="308">
                  <c:v>377.68840756978773</c:v>
                </c:pt>
                <c:pt idx="309">
                  <c:v>369.67863159483602</c:v>
                </c:pt>
                <c:pt idx="310">
                  <c:v>368.78223067345158</c:v>
                </c:pt>
                <c:pt idx="311">
                  <c:v>349.07586848237014</c:v>
                </c:pt>
                <c:pt idx="312">
                  <c:v>333.25872964374713</c:v>
                </c:pt>
                <c:pt idx="313">
                  <c:v>316.84880955066023</c:v>
                </c:pt>
                <c:pt idx="314">
                  <c:v>303.14255030110394</c:v>
                </c:pt>
                <c:pt idx="315">
                  <c:v>281.83134129915675</c:v>
                </c:pt>
                <c:pt idx="316">
                  <c:v>273.01191287908364</c:v>
                </c:pt>
                <c:pt idx="317">
                  <c:v>271.99984732268177</c:v>
                </c:pt>
                <c:pt idx="318">
                  <c:v>245.93193020564595</c:v>
                </c:pt>
                <c:pt idx="319">
                  <c:v>220.93391096252063</c:v>
                </c:pt>
                <c:pt idx="320">
                  <c:v>215.62779583109955</c:v>
                </c:pt>
                <c:pt idx="321">
                  <c:v>199.20341765863552</c:v>
                </c:pt>
                <c:pt idx="322">
                  <c:v>190.74544122299159</c:v>
                </c:pt>
                <c:pt idx="323">
                  <c:v>185.94535886977147</c:v>
                </c:pt>
                <c:pt idx="324">
                  <c:v>183.64652424880157</c:v>
                </c:pt>
                <c:pt idx="325">
                  <c:v>173.80057219294943</c:v>
                </c:pt>
                <c:pt idx="326">
                  <c:v>159.73286095896393</c:v>
                </c:pt>
                <c:pt idx="327">
                  <c:v>149.25075341051635</c:v>
                </c:pt>
                <c:pt idx="328">
                  <c:v>138.68189738580574</c:v>
                </c:pt>
                <c:pt idx="329">
                  <c:v>136.74451474926511</c:v>
                </c:pt>
                <c:pt idx="330">
                  <c:v>132.94203987306963</c:v>
                </c:pt>
                <c:pt idx="331">
                  <c:v>130.09379823576731</c:v>
                </c:pt>
                <c:pt idx="332">
                  <c:v>130.7588698871171</c:v>
                </c:pt>
                <c:pt idx="333">
                  <c:v>132.06009703106233</c:v>
                </c:pt>
                <c:pt idx="334">
                  <c:v>113.64050390454891</c:v>
                </c:pt>
                <c:pt idx="335">
                  <c:v>111.08142385478999</c:v>
                </c:pt>
                <c:pt idx="336">
                  <c:v>100.07882544876432</c:v>
                </c:pt>
                <c:pt idx="337">
                  <c:v>95.481156206824565</c:v>
                </c:pt>
                <c:pt idx="338">
                  <c:v>93.167863506477502</c:v>
                </c:pt>
                <c:pt idx="339">
                  <c:v>78.753158367439951</c:v>
                </c:pt>
                <c:pt idx="340">
                  <c:v>71.943402980793309</c:v>
                </c:pt>
                <c:pt idx="341">
                  <c:v>68.126470025220669</c:v>
                </c:pt>
                <c:pt idx="342">
                  <c:v>65.046899117883655</c:v>
                </c:pt>
                <c:pt idx="343">
                  <c:v>61.707082781757606</c:v>
                </c:pt>
                <c:pt idx="344">
                  <c:v>60.434771796566729</c:v>
                </c:pt>
                <c:pt idx="345">
                  <c:v>59.017880017604156</c:v>
                </c:pt>
                <c:pt idx="346">
                  <c:v>53.610558330542929</c:v>
                </c:pt>
                <c:pt idx="347">
                  <c:v>50.415322788188561</c:v>
                </c:pt>
                <c:pt idx="348">
                  <c:v>48.044197770332829</c:v>
                </c:pt>
                <c:pt idx="349">
                  <c:v>45.181498053653357</c:v>
                </c:pt>
                <c:pt idx="350">
                  <c:v>42.217591781333695</c:v>
                </c:pt>
                <c:pt idx="351">
                  <c:v>41.364565098080718</c:v>
                </c:pt>
                <c:pt idx="352">
                  <c:v>40.87299039925697</c:v>
                </c:pt>
                <c:pt idx="353">
                  <c:v>42.709166480157442</c:v>
                </c:pt>
                <c:pt idx="354">
                  <c:v>39.412724382162892</c:v>
                </c:pt>
                <c:pt idx="355">
                  <c:v>35.624707585344602</c:v>
                </c:pt>
                <c:pt idx="356">
                  <c:v>32.834298265550963</c:v>
                </c:pt>
                <c:pt idx="357">
                  <c:v>30.463173247695238</c:v>
                </c:pt>
                <c:pt idx="358">
                  <c:v>29.971598548871487</c:v>
                </c:pt>
                <c:pt idx="359">
                  <c:v>29.812559675722632</c:v>
                </c:pt>
                <c:pt idx="360">
                  <c:v>27.701680086655941</c:v>
                </c:pt>
                <c:pt idx="361">
                  <c:v>26.617324133368268</c:v>
                </c:pt>
                <c:pt idx="362">
                  <c:v>25.142600036897019</c:v>
                </c:pt>
                <c:pt idx="363">
                  <c:v>24.275115274266874</c:v>
                </c:pt>
                <c:pt idx="364">
                  <c:v>23.523295146654082</c:v>
                </c:pt>
                <c:pt idx="365">
                  <c:v>22.829307336549967</c:v>
                </c:pt>
                <c:pt idx="366">
                  <c:v>22.540145749006584</c:v>
                </c:pt>
                <c:pt idx="367">
                  <c:v>21.267834763815706</c:v>
                </c:pt>
                <c:pt idx="368">
                  <c:v>20.053356096133506</c:v>
                </c:pt>
                <c:pt idx="369">
                  <c:v>19.503949079801082</c:v>
                </c:pt>
                <c:pt idx="370">
                  <c:v>18.954542063468658</c:v>
                </c:pt>
                <c:pt idx="371">
                  <c:v>18.419593126513401</c:v>
                </c:pt>
                <c:pt idx="372">
                  <c:v>17.653314919523439</c:v>
                </c:pt>
                <c:pt idx="373">
                  <c:v>17.277404855717045</c:v>
                </c:pt>
                <c:pt idx="374">
                  <c:v>16.670165521875941</c:v>
                </c:pt>
                <c:pt idx="375">
                  <c:v>15.860513076754474</c:v>
                </c:pt>
                <c:pt idx="376">
                  <c:v>15.614725727342599</c:v>
                </c:pt>
                <c:pt idx="377">
                  <c:v>15.079776790387342</c:v>
                </c:pt>
                <c:pt idx="378">
                  <c:v>14.732782885335286</c:v>
                </c:pt>
                <c:pt idx="379">
                  <c:v>14.877363679106976</c:v>
                </c:pt>
                <c:pt idx="380">
                  <c:v>14.761699044089623</c:v>
                </c:pt>
                <c:pt idx="381">
                  <c:v>14.443621297791903</c:v>
                </c:pt>
                <c:pt idx="382">
                  <c:v>14.342414742151719</c:v>
                </c:pt>
                <c:pt idx="383">
                  <c:v>13.865298122705141</c:v>
                </c:pt>
                <c:pt idx="384">
                  <c:v>13.764091567064959</c:v>
                </c:pt>
                <c:pt idx="385">
                  <c:v>13.402639582635732</c:v>
                </c:pt>
                <c:pt idx="386">
                  <c:v>13.460471900144407</c:v>
                </c:pt>
                <c:pt idx="387">
                  <c:v>13.460471900144407</c:v>
                </c:pt>
                <c:pt idx="388">
                  <c:v>12.997813360074998</c:v>
                </c:pt>
                <c:pt idx="389">
                  <c:v>12.549612899382756</c:v>
                </c:pt>
                <c:pt idx="390">
                  <c:v>12.636361375645771</c:v>
                </c:pt>
                <c:pt idx="391">
                  <c:v>12.93998104256632</c:v>
                </c:pt>
                <c:pt idx="392">
                  <c:v>12.867690645680476</c:v>
                </c:pt>
                <c:pt idx="393">
                  <c:v>12.954439121943491</c:v>
                </c:pt>
                <c:pt idx="394">
                  <c:v>13.185768391978195</c:v>
                </c:pt>
                <c:pt idx="395">
                  <c:v>13.402639582635732</c:v>
                </c:pt>
                <c:pt idx="396">
                  <c:v>14.241208186511537</c:v>
                </c:pt>
                <c:pt idx="397">
                  <c:v>14.761699044089623</c:v>
                </c:pt>
                <c:pt idx="398">
                  <c:v>15.715932282982781</c:v>
                </c:pt>
                <c:pt idx="399">
                  <c:v>16.785830156893294</c:v>
                </c:pt>
                <c:pt idx="400">
                  <c:v>17.103907903191015</c:v>
                </c:pt>
                <c:pt idx="401">
                  <c:v>17.696689157654944</c:v>
                </c:pt>
                <c:pt idx="402">
                  <c:v>19.287077889143543</c:v>
                </c:pt>
                <c:pt idx="403">
                  <c:v>21.108795890666848</c:v>
                </c:pt>
                <c:pt idx="404">
                  <c:v>23.017262368453164</c:v>
                </c:pt>
                <c:pt idx="405">
                  <c:v>24.998019243125331</c:v>
                </c:pt>
                <c:pt idx="406">
                  <c:v>28.901700674960981</c:v>
                </c:pt>
                <c:pt idx="407">
                  <c:v>30.708960597107108</c:v>
                </c:pt>
                <c:pt idx="408">
                  <c:v>31.561987280360089</c:v>
                </c:pt>
                <c:pt idx="409">
                  <c:v>35.610249505967424</c:v>
                </c:pt>
                <c:pt idx="410">
                  <c:v>40.193460668530022</c:v>
                </c:pt>
                <c:pt idx="411">
                  <c:v>45.008001101127327</c:v>
                </c:pt>
                <c:pt idx="412">
                  <c:v>50.487613185074402</c:v>
                </c:pt>
                <c:pt idx="413">
                  <c:v>56.473258047222394</c:v>
                </c:pt>
                <c:pt idx="414">
                  <c:v>61.360088876705547</c:v>
                </c:pt>
                <c:pt idx="415">
                  <c:v>63.080600322588673</c:v>
                </c:pt>
                <c:pt idx="416">
                  <c:v>71.480744440723896</c:v>
                </c:pt>
                <c:pt idx="417">
                  <c:v>80.227882463911186</c:v>
                </c:pt>
                <c:pt idx="418">
                  <c:v>88.411155391388888</c:v>
                </c:pt>
                <c:pt idx="419">
                  <c:v>97.823365065925955</c:v>
                </c:pt>
                <c:pt idx="420">
                  <c:v>107.95847870932148</c:v>
                </c:pt>
                <c:pt idx="421">
                  <c:v>114.33449171465303</c:v>
                </c:pt>
                <c:pt idx="422">
                  <c:v>116.90802984378912</c:v>
                </c:pt>
                <c:pt idx="423">
                  <c:v>130.03596591825865</c:v>
                </c:pt>
                <c:pt idx="424">
                  <c:v>143.66993477092907</c:v>
                </c:pt>
                <c:pt idx="425">
                  <c:v>157.52077481425707</c:v>
                </c:pt>
                <c:pt idx="426">
                  <c:v>170.11376195177129</c:v>
                </c:pt>
                <c:pt idx="427">
                  <c:v>181.95492896167278</c:v>
                </c:pt>
                <c:pt idx="428">
                  <c:v>188.50443891953037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34080"/>
        <c:axId val="183132160"/>
      </c:lineChart>
      <c:dateAx>
        <c:axId val="1829646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82966144"/>
        <c:crosses val="autoZero"/>
        <c:auto val="1"/>
        <c:lblOffset val="100"/>
        <c:baseTimeUnit val="days"/>
      </c:dateAx>
      <c:valAx>
        <c:axId val="182966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82964608"/>
        <c:crosses val="autoZero"/>
        <c:crossBetween val="between"/>
      </c:valAx>
      <c:valAx>
        <c:axId val="18313216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134080"/>
        <c:crosses val="max"/>
        <c:crossBetween val="between"/>
      </c:valAx>
      <c:dateAx>
        <c:axId val="18313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132160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Възрастови_групи!$AF$17:$AF$445</c:f>
              <c:numCache>
                <c:formatCode>General</c:formatCode>
                <c:ptCount val="429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20.026620937946412</c:v>
                </c:pt>
                <c:pt idx="196">
                  <c:v>18.35139028914481</c:v>
                </c:pt>
                <c:pt idx="197">
                  <c:v>17.361481269398411</c:v>
                </c:pt>
                <c:pt idx="198">
                  <c:v>18.122949746126409</c:v>
                </c:pt>
                <c:pt idx="199">
                  <c:v>18.275243441472011</c:v>
                </c:pt>
                <c:pt idx="200">
                  <c:v>18.04680289845361</c:v>
                </c:pt>
                <c:pt idx="201">
                  <c:v>18.503683984490408</c:v>
                </c:pt>
                <c:pt idx="202">
                  <c:v>18.579830832163211</c:v>
                </c:pt>
                <c:pt idx="203">
                  <c:v>20.559648871656012</c:v>
                </c:pt>
                <c:pt idx="204">
                  <c:v>20.711942567001611</c:v>
                </c:pt>
                <c:pt idx="205">
                  <c:v>20.559648871656012</c:v>
                </c:pt>
                <c:pt idx="206">
                  <c:v>21.70185158674801</c:v>
                </c:pt>
                <c:pt idx="207">
                  <c:v>21.168823653038412</c:v>
                </c:pt>
                <c:pt idx="208">
                  <c:v>19.87432724260081</c:v>
                </c:pt>
                <c:pt idx="209">
                  <c:v>19.417446156564008</c:v>
                </c:pt>
                <c:pt idx="210">
                  <c:v>20.635795719328812</c:v>
                </c:pt>
                <c:pt idx="211">
                  <c:v>20.78808941467441</c:v>
                </c:pt>
                <c:pt idx="212">
                  <c:v>20.331208328637612</c:v>
                </c:pt>
                <c:pt idx="213">
                  <c:v>20.17891463329201</c:v>
                </c:pt>
                <c:pt idx="214">
                  <c:v>18.732124527508812</c:v>
                </c:pt>
                <c:pt idx="215">
                  <c:v>17.970656050780811</c:v>
                </c:pt>
                <c:pt idx="216">
                  <c:v>17.056893878707211</c:v>
                </c:pt>
                <c:pt idx="217">
                  <c:v>16.600012792670409</c:v>
                </c:pt>
                <c:pt idx="218">
                  <c:v>16.82845333568881</c:v>
                </c:pt>
                <c:pt idx="219">
                  <c:v>17.056893878707211</c:v>
                </c:pt>
                <c:pt idx="220">
                  <c:v>17.894509203108008</c:v>
                </c:pt>
                <c:pt idx="221">
                  <c:v>18.579830832163211</c:v>
                </c:pt>
                <c:pt idx="222">
                  <c:v>19.036711918200012</c:v>
                </c:pt>
                <c:pt idx="223">
                  <c:v>19.722033547255208</c:v>
                </c:pt>
                <c:pt idx="224">
                  <c:v>20.559648871656012</c:v>
                </c:pt>
                <c:pt idx="225">
                  <c:v>21.549557891402412</c:v>
                </c:pt>
                <c:pt idx="226">
                  <c:v>21.321117348384014</c:v>
                </c:pt>
                <c:pt idx="227">
                  <c:v>21.473411043729612</c:v>
                </c:pt>
                <c:pt idx="228">
                  <c:v>24.062403864604814</c:v>
                </c:pt>
                <c:pt idx="229">
                  <c:v>24.671578645987218</c:v>
                </c:pt>
                <c:pt idx="230">
                  <c:v>25.966075056424817</c:v>
                </c:pt>
                <c:pt idx="231">
                  <c:v>26.727543533152812</c:v>
                </c:pt>
                <c:pt idx="232">
                  <c:v>27.336718314535212</c:v>
                </c:pt>
                <c:pt idx="233">
                  <c:v>27.412865162208014</c:v>
                </c:pt>
                <c:pt idx="234">
                  <c:v>27.641305705226415</c:v>
                </c:pt>
                <c:pt idx="235">
                  <c:v>28.783508420318416</c:v>
                </c:pt>
                <c:pt idx="236">
                  <c:v>29.164242658682419</c:v>
                </c:pt>
                <c:pt idx="237">
                  <c:v>30.991767002829619</c:v>
                </c:pt>
                <c:pt idx="238">
                  <c:v>31.981676022576018</c:v>
                </c:pt>
                <c:pt idx="239">
                  <c:v>31.829382327230416</c:v>
                </c:pt>
                <c:pt idx="240">
                  <c:v>32.210116565594419</c:v>
                </c:pt>
                <c:pt idx="241">
                  <c:v>32.743144499304016</c:v>
                </c:pt>
                <c:pt idx="242">
                  <c:v>32.66699765163122</c:v>
                </c:pt>
                <c:pt idx="243">
                  <c:v>34.037640909741619</c:v>
                </c:pt>
                <c:pt idx="244">
                  <c:v>34.49452199577842</c:v>
                </c:pt>
                <c:pt idx="245">
                  <c:v>36.398193187598416</c:v>
                </c:pt>
                <c:pt idx="246">
                  <c:v>36.702780578289619</c:v>
                </c:pt>
                <c:pt idx="247">
                  <c:v>37.159661664326421</c:v>
                </c:pt>
                <c:pt idx="248">
                  <c:v>39.672507637528824</c:v>
                </c:pt>
                <c:pt idx="249">
                  <c:v>42.261500458404022</c:v>
                </c:pt>
                <c:pt idx="250">
                  <c:v>44.698199583933622</c:v>
                </c:pt>
                <c:pt idx="251">
                  <c:v>47.058751861790427</c:v>
                </c:pt>
                <c:pt idx="252">
                  <c:v>48.886276205937627</c:v>
                </c:pt>
                <c:pt idx="253">
                  <c:v>50.637653702412024</c:v>
                </c:pt>
                <c:pt idx="254">
                  <c:v>51.170681636121628</c:v>
                </c:pt>
                <c:pt idx="255">
                  <c:v>56.881695211581629</c:v>
                </c:pt>
                <c:pt idx="256">
                  <c:v>61.145918681258436</c:v>
                </c:pt>
                <c:pt idx="257">
                  <c:v>61.831240310313639</c:v>
                </c:pt>
                <c:pt idx="258">
                  <c:v>65.486288998608032</c:v>
                </c:pt>
                <c:pt idx="259">
                  <c:v>71.273449421740835</c:v>
                </c:pt>
                <c:pt idx="260">
                  <c:v>73.100973765888043</c:v>
                </c:pt>
                <c:pt idx="261">
                  <c:v>73.786295394943238</c:v>
                </c:pt>
                <c:pt idx="262">
                  <c:v>75.994553977454444</c:v>
                </c:pt>
                <c:pt idx="263">
                  <c:v>80.487217990149645</c:v>
                </c:pt>
                <c:pt idx="264">
                  <c:v>86.42667210862804</c:v>
                </c:pt>
                <c:pt idx="265">
                  <c:v>89.244105472521639</c:v>
                </c:pt>
                <c:pt idx="266">
                  <c:v>95.107412743327245</c:v>
                </c:pt>
                <c:pt idx="267">
                  <c:v>98.838608279294448</c:v>
                </c:pt>
                <c:pt idx="268">
                  <c:v>99.067048822312856</c:v>
                </c:pt>
                <c:pt idx="269">
                  <c:v>105.15879663613686</c:v>
                </c:pt>
                <c:pt idx="270">
                  <c:v>110.18448858254165</c:v>
                </c:pt>
                <c:pt idx="271">
                  <c:v>119.77899138931447</c:v>
                </c:pt>
                <c:pt idx="272">
                  <c:v>126.86064822288486</c:v>
                </c:pt>
                <c:pt idx="273">
                  <c:v>130.36340321583367</c:v>
                </c:pt>
                <c:pt idx="274">
                  <c:v>135.08450777154727</c:v>
                </c:pt>
                <c:pt idx="275">
                  <c:v>135.84597624827526</c:v>
                </c:pt>
                <c:pt idx="276">
                  <c:v>138.13038167845929</c:v>
                </c:pt>
                <c:pt idx="277">
                  <c:v>138.51111591682326</c:v>
                </c:pt>
                <c:pt idx="278">
                  <c:v>138.20652852613208</c:v>
                </c:pt>
                <c:pt idx="279">
                  <c:v>136.53129787733047</c:v>
                </c:pt>
                <c:pt idx="280">
                  <c:v>135.38909516223848</c:v>
                </c:pt>
                <c:pt idx="281">
                  <c:v>135.08450777154727</c:v>
                </c:pt>
                <c:pt idx="282">
                  <c:v>135.84597624827526</c:v>
                </c:pt>
                <c:pt idx="283">
                  <c:v>130.13496267281528</c:v>
                </c:pt>
                <c:pt idx="284">
                  <c:v>125.71844550779286</c:v>
                </c:pt>
                <c:pt idx="285">
                  <c:v>121.83495627648007</c:v>
                </c:pt>
                <c:pt idx="286">
                  <c:v>116.12394270102006</c:v>
                </c:pt>
                <c:pt idx="287">
                  <c:v>111.55513184065205</c:v>
                </c:pt>
                <c:pt idx="288">
                  <c:v>106.98632098028406</c:v>
                </c:pt>
                <c:pt idx="289">
                  <c:v>106.22485250355606</c:v>
                </c:pt>
                <c:pt idx="290">
                  <c:v>103.33127229198965</c:v>
                </c:pt>
                <c:pt idx="291">
                  <c:v>98.457874040930449</c:v>
                </c:pt>
                <c:pt idx="292">
                  <c:v>95.031265895654457</c:v>
                </c:pt>
                <c:pt idx="293">
                  <c:v>94.269797418926458</c:v>
                </c:pt>
                <c:pt idx="294">
                  <c:v>90.234014492268045</c:v>
                </c:pt>
                <c:pt idx="295">
                  <c:v>87.721168519065657</c:v>
                </c:pt>
                <c:pt idx="296">
                  <c:v>86.198231565609646</c:v>
                </c:pt>
                <c:pt idx="297">
                  <c:v>85.51290993655445</c:v>
                </c:pt>
                <c:pt idx="298">
                  <c:v>83.228504506370456</c:v>
                </c:pt>
                <c:pt idx="299">
                  <c:v>80.182630599458449</c:v>
                </c:pt>
                <c:pt idx="300">
                  <c:v>77.593637778583243</c:v>
                </c:pt>
                <c:pt idx="301">
                  <c:v>75.842260282108839</c:v>
                </c:pt>
                <c:pt idx="302">
                  <c:v>74.547763871671236</c:v>
                </c:pt>
                <c:pt idx="303">
                  <c:v>74.167029633307237</c:v>
                </c:pt>
                <c:pt idx="304">
                  <c:v>73.71014854727045</c:v>
                </c:pt>
                <c:pt idx="305">
                  <c:v>72.872533222869649</c:v>
                </c:pt>
                <c:pt idx="306">
                  <c:v>71.578036812432032</c:v>
                </c:pt>
                <c:pt idx="307">
                  <c:v>70.131246706648838</c:v>
                </c:pt>
                <c:pt idx="308">
                  <c:v>71.121155726395244</c:v>
                </c:pt>
                <c:pt idx="309">
                  <c:v>69.90280616363043</c:v>
                </c:pt>
                <c:pt idx="310">
                  <c:v>70.968862031049639</c:v>
                </c:pt>
                <c:pt idx="311">
                  <c:v>68.608309753192842</c:v>
                </c:pt>
                <c:pt idx="312">
                  <c:v>67.694547581119238</c:v>
                </c:pt>
                <c:pt idx="313">
                  <c:v>65.410142150935243</c:v>
                </c:pt>
                <c:pt idx="314">
                  <c:v>63.582617806788036</c:v>
                </c:pt>
                <c:pt idx="315">
                  <c:v>59.013806946420026</c:v>
                </c:pt>
                <c:pt idx="316">
                  <c:v>58.100044774346429</c:v>
                </c:pt>
                <c:pt idx="317">
                  <c:v>57.795457383655226</c:v>
                </c:pt>
                <c:pt idx="318">
                  <c:v>52.84591228492323</c:v>
                </c:pt>
                <c:pt idx="319">
                  <c:v>48.505541967573627</c:v>
                </c:pt>
                <c:pt idx="320">
                  <c:v>45.992695994371225</c:v>
                </c:pt>
                <c:pt idx="321">
                  <c:v>41.423885134003221</c:v>
                </c:pt>
                <c:pt idx="322">
                  <c:v>37.616542750363216</c:v>
                </c:pt>
                <c:pt idx="323">
                  <c:v>35.71287155854322</c:v>
                </c:pt>
                <c:pt idx="324">
                  <c:v>34.342228300432815</c:v>
                </c:pt>
                <c:pt idx="325">
                  <c:v>31.067913850502418</c:v>
                </c:pt>
                <c:pt idx="326">
                  <c:v>26.955984076171216</c:v>
                </c:pt>
                <c:pt idx="327">
                  <c:v>24.138550712277613</c:v>
                </c:pt>
                <c:pt idx="328">
                  <c:v>21.549557891402412</c:v>
                </c:pt>
                <c:pt idx="329">
                  <c:v>19.645886699582412</c:v>
                </c:pt>
                <c:pt idx="330">
                  <c:v>18.427537136817612</c:v>
                </c:pt>
                <c:pt idx="331">
                  <c:v>17.894509203108008</c:v>
                </c:pt>
                <c:pt idx="332">
                  <c:v>18.65597767983601</c:v>
                </c:pt>
                <c:pt idx="333">
                  <c:v>18.732124527508812</c:v>
                </c:pt>
                <c:pt idx="334">
                  <c:v>16.600012792670409</c:v>
                </c:pt>
                <c:pt idx="335">
                  <c:v>17.43762811707121</c:v>
                </c:pt>
                <c:pt idx="336">
                  <c:v>15.305516382232808</c:v>
                </c:pt>
                <c:pt idx="337">
                  <c:v>14.84863529619601</c:v>
                </c:pt>
                <c:pt idx="338">
                  <c:v>14.84863529619601</c:v>
                </c:pt>
                <c:pt idx="339">
                  <c:v>13.097257799721607</c:v>
                </c:pt>
                <c:pt idx="340">
                  <c:v>12.488083018339207</c:v>
                </c:pt>
                <c:pt idx="341">
                  <c:v>12.107348779975206</c:v>
                </c:pt>
                <c:pt idx="342">
                  <c:v>12.107348779975206</c:v>
                </c:pt>
                <c:pt idx="343">
                  <c:v>11.955055084629606</c:v>
                </c:pt>
                <c:pt idx="344">
                  <c:v>12.031201932302407</c:v>
                </c:pt>
                <c:pt idx="345">
                  <c:v>11.650467693938406</c:v>
                </c:pt>
                <c:pt idx="346">
                  <c:v>11.117439760228807</c:v>
                </c:pt>
                <c:pt idx="347">
                  <c:v>11.041292912556006</c:v>
                </c:pt>
                <c:pt idx="348">
                  <c:v>11.345880303247206</c:v>
                </c:pt>
                <c:pt idx="349">
                  <c:v>10.888999217210406</c:v>
                </c:pt>
                <c:pt idx="350">
                  <c:v>10.736705521864806</c:v>
                </c:pt>
                <c:pt idx="351">
                  <c:v>10.279824435828006</c:v>
                </c:pt>
                <c:pt idx="352">
                  <c:v>10.051383892809605</c:v>
                </c:pt>
                <c:pt idx="353">
                  <c:v>10.432118131173606</c:v>
                </c:pt>
                <c:pt idx="354">
                  <c:v>10.736705521864806</c:v>
                </c:pt>
                <c:pt idx="355">
                  <c:v>10.051383892809605</c:v>
                </c:pt>
                <c:pt idx="356">
                  <c:v>9.5945028067728053</c:v>
                </c:pt>
                <c:pt idx="357">
                  <c:v>9.2899154160816053</c:v>
                </c:pt>
                <c:pt idx="358">
                  <c:v>9.1376217207360053</c:v>
                </c:pt>
                <c:pt idx="359">
                  <c:v>9.1376217207360053</c:v>
                </c:pt>
                <c:pt idx="360">
                  <c:v>8.5284469393536053</c:v>
                </c:pt>
                <c:pt idx="361">
                  <c:v>8.3000063963352044</c:v>
                </c:pt>
                <c:pt idx="362">
                  <c:v>7.5385379196072044</c:v>
                </c:pt>
                <c:pt idx="363">
                  <c:v>6.9293631382248044</c:v>
                </c:pt>
                <c:pt idx="364">
                  <c:v>6.4724820521880044</c:v>
                </c:pt>
                <c:pt idx="365">
                  <c:v>6.5486288998608035</c:v>
                </c:pt>
                <c:pt idx="366">
                  <c:v>6.4724820521880044</c:v>
                </c:pt>
                <c:pt idx="367">
                  <c:v>7.2339505289160044</c:v>
                </c:pt>
                <c:pt idx="368">
                  <c:v>6.9293631382248044</c:v>
                </c:pt>
                <c:pt idx="369">
                  <c:v>6.7770694428792044</c:v>
                </c:pt>
                <c:pt idx="370">
                  <c:v>6.7009225952064035</c:v>
                </c:pt>
                <c:pt idx="371">
                  <c:v>6.7009225952064035</c:v>
                </c:pt>
                <c:pt idx="372">
                  <c:v>6.2440415091696035</c:v>
                </c:pt>
                <c:pt idx="373">
                  <c:v>6.3201883568424044</c:v>
                </c:pt>
                <c:pt idx="374">
                  <c:v>5.7871604231328035</c:v>
                </c:pt>
                <c:pt idx="375">
                  <c:v>5.4064261847688035</c:v>
                </c:pt>
                <c:pt idx="376">
                  <c:v>5.2541324894232027</c:v>
                </c:pt>
                <c:pt idx="377">
                  <c:v>5.2541324894232027</c:v>
                </c:pt>
                <c:pt idx="378">
                  <c:v>5.2541324894232027</c:v>
                </c:pt>
                <c:pt idx="379">
                  <c:v>5.8633072708056035</c:v>
                </c:pt>
                <c:pt idx="380">
                  <c:v>6.0156009661512035</c:v>
                </c:pt>
                <c:pt idx="381">
                  <c:v>5.2541324894232027</c:v>
                </c:pt>
                <c:pt idx="382">
                  <c:v>4.7972514033864027</c:v>
                </c:pt>
                <c:pt idx="383">
                  <c:v>5.1779856417504027</c:v>
                </c:pt>
                <c:pt idx="384">
                  <c:v>5.1779856417504027</c:v>
                </c:pt>
                <c:pt idx="385">
                  <c:v>5.1779856417504027</c:v>
                </c:pt>
                <c:pt idx="386">
                  <c:v>5.2541324894232027</c:v>
                </c:pt>
                <c:pt idx="387">
                  <c:v>5.2541324894232027</c:v>
                </c:pt>
                <c:pt idx="388">
                  <c:v>5.4825730324416035</c:v>
                </c:pt>
                <c:pt idx="389">
                  <c:v>5.4825730324416035</c:v>
                </c:pt>
                <c:pt idx="390">
                  <c:v>6.0917478138240035</c:v>
                </c:pt>
                <c:pt idx="391">
                  <c:v>6.3201883568424044</c:v>
                </c:pt>
                <c:pt idx="392">
                  <c:v>6.4724820521880044</c:v>
                </c:pt>
                <c:pt idx="393">
                  <c:v>6.1678946614968044</c:v>
                </c:pt>
                <c:pt idx="394">
                  <c:v>6.0917478138240035</c:v>
                </c:pt>
                <c:pt idx="395">
                  <c:v>6.0156009661512035</c:v>
                </c:pt>
                <c:pt idx="396">
                  <c:v>7.5385379196072044</c:v>
                </c:pt>
                <c:pt idx="397">
                  <c:v>7.8431253102984044</c:v>
                </c:pt>
                <c:pt idx="398">
                  <c:v>8.6807406346992053</c:v>
                </c:pt>
                <c:pt idx="399">
                  <c:v>9.4422091114272053</c:v>
                </c:pt>
                <c:pt idx="400">
                  <c:v>9.8229433497912062</c:v>
                </c:pt>
                <c:pt idx="401">
                  <c:v>10.508264978846405</c:v>
                </c:pt>
                <c:pt idx="402">
                  <c:v>11.574320846265607</c:v>
                </c:pt>
                <c:pt idx="403">
                  <c:v>13.554138885758409</c:v>
                </c:pt>
                <c:pt idx="404">
                  <c:v>15.990838011288009</c:v>
                </c:pt>
                <c:pt idx="405">
                  <c:v>18.427537136817612</c:v>
                </c:pt>
                <c:pt idx="406">
                  <c:v>22.844054301840014</c:v>
                </c:pt>
                <c:pt idx="407">
                  <c:v>25.204606579696815</c:v>
                </c:pt>
                <c:pt idx="408">
                  <c:v>26.422956142461615</c:v>
                </c:pt>
                <c:pt idx="409">
                  <c:v>29.621123744719217</c:v>
                </c:pt>
                <c:pt idx="410">
                  <c:v>33.352319280686416</c:v>
                </c:pt>
                <c:pt idx="411">
                  <c:v>37.464249055017625</c:v>
                </c:pt>
                <c:pt idx="412">
                  <c:v>41.956913067712826</c:v>
                </c:pt>
                <c:pt idx="413">
                  <c:v>47.439486100154426</c:v>
                </c:pt>
                <c:pt idx="414">
                  <c:v>51.246828483794431</c:v>
                </c:pt>
                <c:pt idx="415">
                  <c:v>52.541324894232027</c:v>
                </c:pt>
                <c:pt idx="416">
                  <c:v>58.176191622019239</c:v>
                </c:pt>
                <c:pt idx="417">
                  <c:v>64.191792588170429</c:v>
                </c:pt>
                <c:pt idx="418">
                  <c:v>69.445925077593643</c:v>
                </c:pt>
                <c:pt idx="419">
                  <c:v>75.309232348399249</c:v>
                </c:pt>
                <c:pt idx="420">
                  <c:v>81.172539619204841</c:v>
                </c:pt>
                <c:pt idx="421">
                  <c:v>84.370707221462439</c:v>
                </c:pt>
                <c:pt idx="422">
                  <c:v>85.056028850517649</c:v>
                </c:pt>
                <c:pt idx="423">
                  <c:v>91.147776664341649</c:v>
                </c:pt>
                <c:pt idx="424">
                  <c:v>96.47805600143765</c:v>
                </c:pt>
                <c:pt idx="425">
                  <c:v>102.95053805362566</c:v>
                </c:pt>
                <c:pt idx="426">
                  <c:v>108.28081739072165</c:v>
                </c:pt>
                <c:pt idx="427">
                  <c:v>111.32669129763366</c:v>
                </c:pt>
                <c:pt idx="428">
                  <c:v>113.30650933712647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Възрастови_групи!$AG$17:$AG$445</c:f>
              <c:numCache>
                <c:formatCode>General</c:formatCode>
                <c:ptCount val="429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121.19748481677266</c:v>
                </c:pt>
                <c:pt idx="196">
                  <c:v>109.71875624249039</c:v>
                </c:pt>
                <c:pt idx="197">
                  <c:v>104.05392915388354</c:v>
                </c:pt>
                <c:pt idx="198">
                  <c:v>104.05392915388354</c:v>
                </c:pt>
                <c:pt idx="199">
                  <c:v>104.35207794802074</c:v>
                </c:pt>
                <c:pt idx="200">
                  <c:v>103.90485475681493</c:v>
                </c:pt>
                <c:pt idx="201">
                  <c:v>103.60670596267774</c:v>
                </c:pt>
                <c:pt idx="202">
                  <c:v>109.12245865421598</c:v>
                </c:pt>
                <c:pt idx="203">
                  <c:v>115.53265772816582</c:v>
                </c:pt>
                <c:pt idx="204">
                  <c:v>117.61969928712624</c:v>
                </c:pt>
                <c:pt idx="205">
                  <c:v>115.83080652230301</c:v>
                </c:pt>
                <c:pt idx="206">
                  <c:v>119.40859205194946</c:v>
                </c:pt>
                <c:pt idx="207">
                  <c:v>117.32155049298902</c:v>
                </c:pt>
                <c:pt idx="208">
                  <c:v>103.75578035974632</c:v>
                </c:pt>
                <c:pt idx="209">
                  <c:v>98.985399653551099</c:v>
                </c:pt>
                <c:pt idx="210">
                  <c:v>102.86133397733474</c:v>
                </c:pt>
                <c:pt idx="211">
                  <c:v>102.41411078612893</c:v>
                </c:pt>
                <c:pt idx="212">
                  <c:v>101.51966440371731</c:v>
                </c:pt>
                <c:pt idx="213">
                  <c:v>95.258539726836077</c:v>
                </c:pt>
                <c:pt idx="214">
                  <c:v>84.972406329102597</c:v>
                </c:pt>
                <c:pt idx="215">
                  <c:v>78.114984063946963</c:v>
                </c:pt>
                <c:pt idx="216">
                  <c:v>71.108487401722698</c:v>
                </c:pt>
                <c:pt idx="217">
                  <c:v>67.381627475007676</c:v>
                </c:pt>
                <c:pt idx="218">
                  <c:v>65.592734710184459</c:v>
                </c:pt>
                <c:pt idx="219">
                  <c:v>65.741809107253076</c:v>
                </c:pt>
                <c:pt idx="220">
                  <c:v>66.78532988673328</c:v>
                </c:pt>
                <c:pt idx="221">
                  <c:v>67.232553077939073</c:v>
                </c:pt>
                <c:pt idx="222">
                  <c:v>69.02144584276229</c:v>
                </c:pt>
                <c:pt idx="223">
                  <c:v>69.6177434310367</c:v>
                </c:pt>
                <c:pt idx="224">
                  <c:v>70.064966622242508</c:v>
                </c:pt>
                <c:pt idx="225">
                  <c:v>72.301082578271519</c:v>
                </c:pt>
                <c:pt idx="226">
                  <c:v>72.59923137240871</c:v>
                </c:pt>
                <c:pt idx="227">
                  <c:v>74.835347328437734</c:v>
                </c:pt>
                <c:pt idx="228">
                  <c:v>80.798323211181767</c:v>
                </c:pt>
                <c:pt idx="229">
                  <c:v>83.183513564279394</c:v>
                </c:pt>
                <c:pt idx="230">
                  <c:v>87.95389427047462</c:v>
                </c:pt>
                <c:pt idx="231">
                  <c:v>94.215018947355873</c:v>
                </c:pt>
                <c:pt idx="232">
                  <c:v>95.407614123904665</c:v>
                </c:pt>
                <c:pt idx="233">
                  <c:v>95.109465329767474</c:v>
                </c:pt>
                <c:pt idx="234">
                  <c:v>99.730771638894097</c:v>
                </c:pt>
                <c:pt idx="235">
                  <c:v>100.47614362423711</c:v>
                </c:pt>
                <c:pt idx="236">
                  <c:v>103.75578035974632</c:v>
                </c:pt>
                <c:pt idx="237">
                  <c:v>109.42060744835317</c:v>
                </c:pt>
                <c:pt idx="238">
                  <c:v>114.93636013989142</c:v>
                </c:pt>
                <c:pt idx="239">
                  <c:v>118.36507127246925</c:v>
                </c:pt>
                <c:pt idx="240">
                  <c:v>118.51414566953784</c:v>
                </c:pt>
                <c:pt idx="241">
                  <c:v>120.89933602263547</c:v>
                </c:pt>
                <c:pt idx="242">
                  <c:v>125.66971672883069</c:v>
                </c:pt>
                <c:pt idx="243">
                  <c:v>131.18546942036892</c:v>
                </c:pt>
                <c:pt idx="244">
                  <c:v>133.27251097932935</c:v>
                </c:pt>
                <c:pt idx="245">
                  <c:v>139.68271005327921</c:v>
                </c:pt>
                <c:pt idx="246">
                  <c:v>140.5771564356908</c:v>
                </c:pt>
                <c:pt idx="247">
                  <c:v>142.6641979946512</c:v>
                </c:pt>
                <c:pt idx="248">
                  <c:v>149.96884345101265</c:v>
                </c:pt>
                <c:pt idx="249">
                  <c:v>158.91330727512872</c:v>
                </c:pt>
                <c:pt idx="250">
                  <c:v>168.6031430845878</c:v>
                </c:pt>
                <c:pt idx="251">
                  <c:v>176.35501173215505</c:v>
                </c:pt>
                <c:pt idx="252">
                  <c:v>186.79021952695712</c:v>
                </c:pt>
                <c:pt idx="253">
                  <c:v>192.90226980676977</c:v>
                </c:pt>
                <c:pt idx="254">
                  <c:v>193.49856739504418</c:v>
                </c:pt>
                <c:pt idx="255">
                  <c:v>210.64212305793328</c:v>
                </c:pt>
                <c:pt idx="256">
                  <c:v>219.13936369084357</c:v>
                </c:pt>
                <c:pt idx="257">
                  <c:v>219.13936369084357</c:v>
                </c:pt>
                <c:pt idx="258">
                  <c:v>232.25791063288045</c:v>
                </c:pt>
                <c:pt idx="259">
                  <c:v>249.55054069283815</c:v>
                </c:pt>
                <c:pt idx="260">
                  <c:v>260.73112047298326</c:v>
                </c:pt>
                <c:pt idx="261">
                  <c:v>262.37093884073784</c:v>
                </c:pt>
                <c:pt idx="262">
                  <c:v>276.23485776811776</c:v>
                </c:pt>
                <c:pt idx="263">
                  <c:v>295.91267818117313</c:v>
                </c:pt>
                <c:pt idx="264">
                  <c:v>310.82011788803322</c:v>
                </c:pt>
                <c:pt idx="265">
                  <c:v>332.73405425711758</c:v>
                </c:pt>
                <c:pt idx="266">
                  <c:v>346.89612197863465</c:v>
                </c:pt>
                <c:pt idx="267">
                  <c:v>359.41837133239716</c:v>
                </c:pt>
                <c:pt idx="268">
                  <c:v>365.53042161220981</c:v>
                </c:pt>
                <c:pt idx="269">
                  <c:v>388.04065556956857</c:v>
                </c:pt>
                <c:pt idx="270">
                  <c:v>418.00460938035741</c:v>
                </c:pt>
                <c:pt idx="271">
                  <c:v>459.74544055956568</c:v>
                </c:pt>
                <c:pt idx="272">
                  <c:v>486.28068323777666</c:v>
                </c:pt>
                <c:pt idx="273">
                  <c:v>506.85295003324359</c:v>
                </c:pt>
                <c:pt idx="274">
                  <c:v>522.80391051958395</c:v>
                </c:pt>
                <c:pt idx="275">
                  <c:v>530.10855597594536</c:v>
                </c:pt>
                <c:pt idx="276">
                  <c:v>545.31414447694272</c:v>
                </c:pt>
                <c:pt idx="277">
                  <c:v>564.54474169879222</c:v>
                </c:pt>
                <c:pt idx="278">
                  <c:v>585.86238047960217</c:v>
                </c:pt>
                <c:pt idx="279">
                  <c:v>593.16702593596358</c:v>
                </c:pt>
                <c:pt idx="280">
                  <c:v>613.1429951431561</c:v>
                </c:pt>
                <c:pt idx="281">
                  <c:v>615.82633429039095</c:v>
                </c:pt>
                <c:pt idx="282">
                  <c:v>619.40411982003741</c:v>
                </c:pt>
                <c:pt idx="283">
                  <c:v>621.64023577606645</c:v>
                </c:pt>
                <c:pt idx="284">
                  <c:v>628.49765804122205</c:v>
                </c:pt>
                <c:pt idx="285">
                  <c:v>621.93838457020365</c:v>
                </c:pt>
                <c:pt idx="286">
                  <c:v>618.36059904055719</c:v>
                </c:pt>
                <c:pt idx="287">
                  <c:v>612.39762315781309</c:v>
                </c:pt>
                <c:pt idx="288">
                  <c:v>599.87537380405058</c:v>
                </c:pt>
                <c:pt idx="289">
                  <c:v>595.99943948026703</c:v>
                </c:pt>
                <c:pt idx="290">
                  <c:v>586.01145487667077</c:v>
                </c:pt>
                <c:pt idx="291">
                  <c:v>565.88641127240965</c:v>
                </c:pt>
                <c:pt idx="292">
                  <c:v>551.72434355089251</c:v>
                </c:pt>
                <c:pt idx="293">
                  <c:v>537.86042462351259</c:v>
                </c:pt>
                <c:pt idx="294">
                  <c:v>511.77240513650742</c:v>
                </c:pt>
                <c:pt idx="295">
                  <c:v>497.46126301792174</c:v>
                </c:pt>
                <c:pt idx="296">
                  <c:v>489.70939437035452</c:v>
                </c:pt>
                <c:pt idx="297">
                  <c:v>465.85749083937833</c:v>
                </c:pt>
                <c:pt idx="298">
                  <c:v>435.59538823445229</c:v>
                </c:pt>
                <c:pt idx="299">
                  <c:v>414.12867505657374</c:v>
                </c:pt>
                <c:pt idx="300">
                  <c:v>389.53139954025454</c:v>
                </c:pt>
                <c:pt idx="301">
                  <c:v>361.50541289135754</c:v>
                </c:pt>
                <c:pt idx="302">
                  <c:v>352.41187467017289</c:v>
                </c:pt>
                <c:pt idx="303">
                  <c:v>348.08871715518347</c:v>
                </c:pt>
                <c:pt idx="304">
                  <c:v>330.34886390401994</c:v>
                </c:pt>
                <c:pt idx="305">
                  <c:v>313.65253143233662</c:v>
                </c:pt>
                <c:pt idx="306">
                  <c:v>292.93119023980108</c:v>
                </c:pt>
                <c:pt idx="307">
                  <c:v>275.48948578277475</c:v>
                </c:pt>
                <c:pt idx="308">
                  <c:v>257.74963253161127</c:v>
                </c:pt>
                <c:pt idx="309">
                  <c:v>250.14683828111259</c:v>
                </c:pt>
                <c:pt idx="310">
                  <c:v>252.233879840073</c:v>
                </c:pt>
                <c:pt idx="311">
                  <c:v>240.30792807458491</c:v>
                </c:pt>
                <c:pt idx="312">
                  <c:v>230.02179467685141</c:v>
                </c:pt>
                <c:pt idx="313">
                  <c:v>216.30695014654015</c:v>
                </c:pt>
                <c:pt idx="314">
                  <c:v>204.82822157225786</c:v>
                </c:pt>
                <c:pt idx="315">
                  <c:v>188.28096349764314</c:v>
                </c:pt>
                <c:pt idx="316">
                  <c:v>181.57261562955608</c:v>
                </c:pt>
                <c:pt idx="317">
                  <c:v>179.48557407059567</c:v>
                </c:pt>
                <c:pt idx="318">
                  <c:v>162.93831599598096</c:v>
                </c:pt>
                <c:pt idx="319">
                  <c:v>146.09290912722903</c:v>
                </c:pt>
                <c:pt idx="320">
                  <c:v>139.2354868620734</c:v>
                </c:pt>
                <c:pt idx="321">
                  <c:v>127.75675828779111</c:v>
                </c:pt>
                <c:pt idx="322">
                  <c:v>123.73174956693887</c:v>
                </c:pt>
                <c:pt idx="323">
                  <c:v>121.64470800797847</c:v>
                </c:pt>
                <c:pt idx="324">
                  <c:v>119.11044325781225</c:v>
                </c:pt>
                <c:pt idx="325">
                  <c:v>114.6382113457542</c:v>
                </c:pt>
                <c:pt idx="326">
                  <c:v>100.7742924183743</c:v>
                </c:pt>
                <c:pt idx="327">
                  <c:v>94.364093344424475</c:v>
                </c:pt>
                <c:pt idx="328">
                  <c:v>87.35759668220021</c:v>
                </c:pt>
                <c:pt idx="329">
                  <c:v>88.401117461680428</c:v>
                </c:pt>
                <c:pt idx="330">
                  <c:v>85.568703917377007</c:v>
                </c:pt>
                <c:pt idx="331">
                  <c:v>84.674257534965406</c:v>
                </c:pt>
                <c:pt idx="332">
                  <c:v>87.35759668220021</c:v>
                </c:pt>
                <c:pt idx="333">
                  <c:v>86.910373490994417</c:v>
                </c:pt>
                <c:pt idx="334">
                  <c:v>77.965909666878346</c:v>
                </c:pt>
                <c:pt idx="335">
                  <c:v>75.729793710849336</c:v>
                </c:pt>
                <c:pt idx="336">
                  <c:v>72.152008181202902</c:v>
                </c:pt>
                <c:pt idx="337">
                  <c:v>67.083478680870471</c:v>
                </c:pt>
                <c:pt idx="338">
                  <c:v>63.952916342429852</c:v>
                </c:pt>
                <c:pt idx="339">
                  <c:v>52.772336562284778</c:v>
                </c:pt>
                <c:pt idx="340">
                  <c:v>50.088997415049953</c:v>
                </c:pt>
                <c:pt idx="341">
                  <c:v>46.660286282472136</c:v>
                </c:pt>
                <c:pt idx="342">
                  <c:v>44.722319120580316</c:v>
                </c:pt>
                <c:pt idx="343">
                  <c:v>40.697310399728089</c:v>
                </c:pt>
                <c:pt idx="344">
                  <c:v>40.250087208522288</c:v>
                </c:pt>
                <c:pt idx="345">
                  <c:v>40.250087208522288</c:v>
                </c:pt>
                <c:pt idx="346">
                  <c:v>36.523227281807259</c:v>
                </c:pt>
                <c:pt idx="347">
                  <c:v>35.479706502327055</c:v>
                </c:pt>
                <c:pt idx="348">
                  <c:v>33.39266494336664</c:v>
                </c:pt>
                <c:pt idx="349">
                  <c:v>33.39266494336664</c:v>
                </c:pt>
                <c:pt idx="350">
                  <c:v>30.113028207857415</c:v>
                </c:pt>
                <c:pt idx="351">
                  <c:v>30.709325796131818</c:v>
                </c:pt>
                <c:pt idx="352">
                  <c:v>31.007474590269016</c:v>
                </c:pt>
                <c:pt idx="353">
                  <c:v>31.454697781474824</c:v>
                </c:pt>
                <c:pt idx="354">
                  <c:v>29.963953810788816</c:v>
                </c:pt>
                <c:pt idx="355">
                  <c:v>27.578763457691196</c:v>
                </c:pt>
                <c:pt idx="356">
                  <c:v>26.237093884073783</c:v>
                </c:pt>
                <c:pt idx="357">
                  <c:v>24.895424310456377</c:v>
                </c:pt>
                <c:pt idx="358">
                  <c:v>24.746349913387775</c:v>
                </c:pt>
                <c:pt idx="359">
                  <c:v>24.150052325113371</c:v>
                </c:pt>
                <c:pt idx="360">
                  <c:v>22.808382751495962</c:v>
                </c:pt>
                <c:pt idx="361">
                  <c:v>21.913936369084357</c:v>
                </c:pt>
                <c:pt idx="362">
                  <c:v>20.721341192535547</c:v>
                </c:pt>
                <c:pt idx="363">
                  <c:v>18.187076442369328</c:v>
                </c:pt>
                <c:pt idx="364">
                  <c:v>17.441704457026322</c:v>
                </c:pt>
                <c:pt idx="365">
                  <c:v>17.292630059957723</c:v>
                </c:pt>
                <c:pt idx="366">
                  <c:v>17.143555662889121</c:v>
                </c:pt>
                <c:pt idx="367">
                  <c:v>17.590778854094925</c:v>
                </c:pt>
                <c:pt idx="368">
                  <c:v>17.143555662889121</c:v>
                </c:pt>
                <c:pt idx="369">
                  <c:v>16.845406868751919</c:v>
                </c:pt>
                <c:pt idx="370">
                  <c:v>16.845406868751919</c:v>
                </c:pt>
                <c:pt idx="371">
                  <c:v>16.845406868751919</c:v>
                </c:pt>
                <c:pt idx="372">
                  <c:v>15.652811692203111</c:v>
                </c:pt>
                <c:pt idx="373">
                  <c:v>15.354662898065909</c:v>
                </c:pt>
                <c:pt idx="374">
                  <c:v>14.758365309791504</c:v>
                </c:pt>
                <c:pt idx="375">
                  <c:v>14.162067721517101</c:v>
                </c:pt>
                <c:pt idx="376">
                  <c:v>14.758365309791504</c:v>
                </c:pt>
                <c:pt idx="377">
                  <c:v>15.354662898065909</c:v>
                </c:pt>
                <c:pt idx="378">
                  <c:v>15.205588500997308</c:v>
                </c:pt>
                <c:pt idx="379">
                  <c:v>14.758365309791504</c:v>
                </c:pt>
                <c:pt idx="380">
                  <c:v>14.311142118585702</c:v>
                </c:pt>
                <c:pt idx="381">
                  <c:v>13.863918927379897</c:v>
                </c:pt>
                <c:pt idx="382">
                  <c:v>14.460216515654304</c:v>
                </c:pt>
                <c:pt idx="383">
                  <c:v>14.460216515654304</c:v>
                </c:pt>
                <c:pt idx="384">
                  <c:v>14.460216515654304</c:v>
                </c:pt>
                <c:pt idx="385">
                  <c:v>14.609290912722905</c:v>
                </c:pt>
                <c:pt idx="386">
                  <c:v>14.460216515654304</c:v>
                </c:pt>
                <c:pt idx="387">
                  <c:v>14.758365309791504</c:v>
                </c:pt>
                <c:pt idx="388">
                  <c:v>14.460216515654304</c:v>
                </c:pt>
                <c:pt idx="389">
                  <c:v>14.460216515654304</c:v>
                </c:pt>
                <c:pt idx="390">
                  <c:v>14.460216515654304</c:v>
                </c:pt>
                <c:pt idx="391">
                  <c:v>15.503737295134508</c:v>
                </c:pt>
                <c:pt idx="392">
                  <c:v>15.801886089271711</c:v>
                </c:pt>
                <c:pt idx="393">
                  <c:v>16.845406868751919</c:v>
                </c:pt>
                <c:pt idx="394">
                  <c:v>18.336150839437931</c:v>
                </c:pt>
                <c:pt idx="395">
                  <c:v>19.826894810123939</c:v>
                </c:pt>
                <c:pt idx="396">
                  <c:v>21.317638780809954</c:v>
                </c:pt>
                <c:pt idx="397">
                  <c:v>22.510233957358761</c:v>
                </c:pt>
                <c:pt idx="398">
                  <c:v>24.150052325113371</c:v>
                </c:pt>
                <c:pt idx="399">
                  <c:v>25.640796295799383</c:v>
                </c:pt>
                <c:pt idx="400">
                  <c:v>25.938945089936581</c:v>
                </c:pt>
                <c:pt idx="401">
                  <c:v>27.131540266485395</c:v>
                </c:pt>
                <c:pt idx="402">
                  <c:v>30.858400193200417</c:v>
                </c:pt>
                <c:pt idx="403">
                  <c:v>34.585260119915446</c:v>
                </c:pt>
                <c:pt idx="404">
                  <c:v>39.504715223179282</c:v>
                </c:pt>
                <c:pt idx="405">
                  <c:v>43.52972394403151</c:v>
                </c:pt>
                <c:pt idx="406">
                  <c:v>52.921410959353373</c:v>
                </c:pt>
                <c:pt idx="407">
                  <c:v>56.797345283136998</c:v>
                </c:pt>
                <c:pt idx="408">
                  <c:v>59.033461239166016</c:v>
                </c:pt>
                <c:pt idx="409">
                  <c:v>67.828850666213469</c:v>
                </c:pt>
                <c:pt idx="410">
                  <c:v>74.537198534300529</c:v>
                </c:pt>
                <c:pt idx="411">
                  <c:v>86.910373490994417</c:v>
                </c:pt>
                <c:pt idx="412">
                  <c:v>100.17799483009991</c:v>
                </c:pt>
                <c:pt idx="413">
                  <c:v>114.0419137574798</c:v>
                </c:pt>
                <c:pt idx="414">
                  <c:v>126.7132375083109</c:v>
                </c:pt>
                <c:pt idx="415">
                  <c:v>131.63269261157473</c:v>
                </c:pt>
                <c:pt idx="416">
                  <c:v>149.67069465687547</c:v>
                </c:pt>
                <c:pt idx="417">
                  <c:v>174.26797017319464</c:v>
                </c:pt>
                <c:pt idx="418">
                  <c:v>195.28746015986738</c:v>
                </c:pt>
                <c:pt idx="419">
                  <c:v>215.41250376412853</c:v>
                </c:pt>
                <c:pt idx="420">
                  <c:v>234.94124978011527</c:v>
                </c:pt>
                <c:pt idx="421">
                  <c:v>245.82368076612312</c:v>
                </c:pt>
                <c:pt idx="422">
                  <c:v>249.55054069283815</c:v>
                </c:pt>
                <c:pt idx="423">
                  <c:v>270.71910507657952</c:v>
                </c:pt>
                <c:pt idx="424">
                  <c:v>300.08676129909389</c:v>
                </c:pt>
                <c:pt idx="425">
                  <c:v>318.72106093266905</c:v>
                </c:pt>
                <c:pt idx="426">
                  <c:v>336.60998858090119</c:v>
                </c:pt>
                <c:pt idx="427">
                  <c:v>351.07020509655547</c:v>
                </c:pt>
                <c:pt idx="428">
                  <c:v>357.18225537636812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Възрастови_групи!$AH$17:$AH$445</c:f>
              <c:numCache>
                <c:formatCode>General</c:formatCode>
                <c:ptCount val="429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166.56300182610948</c:v>
                </c:pt>
                <c:pt idx="196">
                  <c:v>150.72483225700211</c:v>
                </c:pt>
                <c:pt idx="197">
                  <c:v>144.32663130524347</c:v>
                </c:pt>
                <c:pt idx="198">
                  <c:v>145.27062816697836</c:v>
                </c:pt>
                <c:pt idx="199">
                  <c:v>144.43151984543624</c:v>
                </c:pt>
                <c:pt idx="200">
                  <c:v>144.01196568466517</c:v>
                </c:pt>
                <c:pt idx="201">
                  <c:v>136.3551022505934</c:v>
                </c:pt>
                <c:pt idx="202">
                  <c:v>140.97019801907504</c:v>
                </c:pt>
                <c:pt idx="203">
                  <c:v>146.10973648852047</c:v>
                </c:pt>
                <c:pt idx="204">
                  <c:v>146.84395626986981</c:v>
                </c:pt>
                <c:pt idx="205">
                  <c:v>144.64129692582176</c:v>
                </c:pt>
                <c:pt idx="206">
                  <c:v>150.09550101584551</c:v>
                </c:pt>
                <c:pt idx="207">
                  <c:v>142.64841466215924</c:v>
                </c:pt>
                <c:pt idx="208">
                  <c:v>128.80312735671438</c:v>
                </c:pt>
                <c:pt idx="209">
                  <c:v>125.65647115093145</c:v>
                </c:pt>
                <c:pt idx="210">
                  <c:v>127.54446487440123</c:v>
                </c:pt>
                <c:pt idx="211">
                  <c:v>126.18091385189528</c:v>
                </c:pt>
                <c:pt idx="212">
                  <c:v>124.3978086686183</c:v>
                </c:pt>
                <c:pt idx="213">
                  <c:v>118.83871603840178</c:v>
                </c:pt>
                <c:pt idx="214">
                  <c:v>107.72053077796879</c:v>
                </c:pt>
                <c:pt idx="215">
                  <c:v>101.00766420563188</c:v>
                </c:pt>
                <c:pt idx="216">
                  <c:v>97.441453839077909</c:v>
                </c:pt>
                <c:pt idx="217">
                  <c:v>97.546342379270669</c:v>
                </c:pt>
                <c:pt idx="218">
                  <c:v>94.924128874451569</c:v>
                </c:pt>
                <c:pt idx="219">
                  <c:v>95.343683035222625</c:v>
                </c:pt>
                <c:pt idx="220">
                  <c:v>97.126788218499613</c:v>
                </c:pt>
                <c:pt idx="221">
                  <c:v>96.917011138114091</c:v>
                </c:pt>
                <c:pt idx="222">
                  <c:v>98.280562160620008</c:v>
                </c:pt>
                <c:pt idx="223">
                  <c:v>98.070785080234501</c:v>
                </c:pt>
                <c:pt idx="224">
                  <c:v>101.00766420563188</c:v>
                </c:pt>
                <c:pt idx="225">
                  <c:v>103.52498917025822</c:v>
                </c:pt>
                <c:pt idx="226">
                  <c:v>104.99342873295691</c:v>
                </c:pt>
                <c:pt idx="227">
                  <c:v>108.45475055931814</c:v>
                </c:pt>
                <c:pt idx="228">
                  <c:v>116.7409452345465</c:v>
                </c:pt>
                <c:pt idx="229">
                  <c:v>120.51693268148603</c:v>
                </c:pt>
                <c:pt idx="230">
                  <c:v>127.02002217343738</c:v>
                </c:pt>
                <c:pt idx="231">
                  <c:v>132.15956064288284</c:v>
                </c:pt>
                <c:pt idx="232">
                  <c:v>135.72577100943681</c:v>
                </c:pt>
                <c:pt idx="233">
                  <c:v>137.19421057213552</c:v>
                </c:pt>
                <c:pt idx="234">
                  <c:v>144.53640838562902</c:v>
                </c:pt>
                <c:pt idx="235">
                  <c:v>154.39593116374886</c:v>
                </c:pt>
                <c:pt idx="236">
                  <c:v>161.10879773608576</c:v>
                </c:pt>
                <c:pt idx="237">
                  <c:v>168.13632992900094</c:v>
                </c:pt>
                <c:pt idx="238">
                  <c:v>172.54164861709705</c:v>
                </c:pt>
                <c:pt idx="239">
                  <c:v>176.63230168461484</c:v>
                </c:pt>
                <c:pt idx="240">
                  <c:v>177.57629854634973</c:v>
                </c:pt>
                <c:pt idx="241">
                  <c:v>181.24739745309645</c:v>
                </c:pt>
                <c:pt idx="242">
                  <c:v>185.23316198042153</c:v>
                </c:pt>
                <c:pt idx="243">
                  <c:v>195.19757329873411</c:v>
                </c:pt>
                <c:pt idx="244">
                  <c:v>197.71489826336045</c:v>
                </c:pt>
                <c:pt idx="245">
                  <c:v>206.42064709935985</c:v>
                </c:pt>
                <c:pt idx="246">
                  <c:v>206.9450898003237</c:v>
                </c:pt>
                <c:pt idx="247">
                  <c:v>208.83308352379345</c:v>
                </c:pt>
                <c:pt idx="248">
                  <c:v>219.74149170384092</c:v>
                </c:pt>
                <c:pt idx="249">
                  <c:v>225.51036141444294</c:v>
                </c:pt>
                <c:pt idx="250">
                  <c:v>237.3627664562253</c:v>
                </c:pt>
                <c:pt idx="251">
                  <c:v>251.20805376167016</c:v>
                </c:pt>
                <c:pt idx="252">
                  <c:v>261.48713070056107</c:v>
                </c:pt>
                <c:pt idx="253">
                  <c:v>271.13687639829533</c:v>
                </c:pt>
                <c:pt idx="254">
                  <c:v>272.08087326003022</c:v>
                </c:pt>
                <c:pt idx="255">
                  <c:v>295.68079480340214</c:v>
                </c:pt>
                <c:pt idx="256">
                  <c:v>312.35807269405166</c:v>
                </c:pt>
                <c:pt idx="257">
                  <c:v>312.14829561366611</c:v>
                </c:pt>
                <c:pt idx="258">
                  <c:v>323.6860350348702</c:v>
                </c:pt>
                <c:pt idx="259">
                  <c:v>346.44684825670004</c:v>
                </c:pt>
                <c:pt idx="260">
                  <c:v>363.33390322773505</c:v>
                </c:pt>
                <c:pt idx="261">
                  <c:v>364.17301154927719</c:v>
                </c:pt>
                <c:pt idx="262">
                  <c:v>381.16495506050495</c:v>
                </c:pt>
                <c:pt idx="263">
                  <c:v>409.17019529197296</c:v>
                </c:pt>
                <c:pt idx="264">
                  <c:v>421.33726595433365</c:v>
                </c:pt>
                <c:pt idx="265">
                  <c:v>442.4198625330792</c:v>
                </c:pt>
                <c:pt idx="266">
                  <c:v>465.07578721471629</c:v>
                </c:pt>
                <c:pt idx="267">
                  <c:v>482.80195050729344</c:v>
                </c:pt>
                <c:pt idx="268">
                  <c:v>488.15126605712436</c:v>
                </c:pt>
                <c:pt idx="269">
                  <c:v>523.28892702170037</c:v>
                </c:pt>
                <c:pt idx="270">
                  <c:v>555.17504324030074</c:v>
                </c:pt>
                <c:pt idx="271">
                  <c:v>604.05310297012886</c:v>
                </c:pt>
                <c:pt idx="272">
                  <c:v>646.84762736877656</c:v>
                </c:pt>
                <c:pt idx="273">
                  <c:v>667.30089270636563</c:v>
                </c:pt>
                <c:pt idx="274">
                  <c:v>685.76127578029207</c:v>
                </c:pt>
                <c:pt idx="275">
                  <c:v>694.8865787770626</c:v>
                </c:pt>
                <c:pt idx="276">
                  <c:v>716.38872951657913</c:v>
                </c:pt>
                <c:pt idx="277">
                  <c:v>734.63933551012019</c:v>
                </c:pt>
                <c:pt idx="278">
                  <c:v>758.34414559368486</c:v>
                </c:pt>
                <c:pt idx="279">
                  <c:v>771.56010165797318</c:v>
                </c:pt>
                <c:pt idx="280">
                  <c:v>782.46850983802062</c:v>
                </c:pt>
                <c:pt idx="281">
                  <c:v>790.23026181228511</c:v>
                </c:pt>
                <c:pt idx="282">
                  <c:v>794.84535758076686</c:v>
                </c:pt>
                <c:pt idx="283">
                  <c:v>783.9369494007193</c:v>
                </c:pt>
                <c:pt idx="284">
                  <c:v>795.89424298269455</c:v>
                </c:pt>
                <c:pt idx="285">
                  <c:v>786.66405144573116</c:v>
                </c:pt>
                <c:pt idx="286">
                  <c:v>770.30143917565999</c:v>
                </c:pt>
                <c:pt idx="287">
                  <c:v>760.54680493773287</c:v>
                </c:pt>
                <c:pt idx="288">
                  <c:v>744.28908120785445</c:v>
                </c:pt>
                <c:pt idx="289">
                  <c:v>739.35931981879457</c:v>
                </c:pt>
                <c:pt idx="290">
                  <c:v>726.56291791527735</c:v>
                </c:pt>
                <c:pt idx="291">
                  <c:v>711.14430250694102</c:v>
                </c:pt>
                <c:pt idx="292">
                  <c:v>692.89369651340007</c:v>
                </c:pt>
                <c:pt idx="293">
                  <c:v>668.34977810829321</c:v>
                </c:pt>
                <c:pt idx="294">
                  <c:v>644.01563678357195</c:v>
                </c:pt>
                <c:pt idx="295">
                  <c:v>617.68861319518817</c:v>
                </c:pt>
                <c:pt idx="296">
                  <c:v>606.88509355533347</c:v>
                </c:pt>
                <c:pt idx="297">
                  <c:v>584.01939179331089</c:v>
                </c:pt>
                <c:pt idx="298">
                  <c:v>539.12709659080781</c:v>
                </c:pt>
                <c:pt idx="299">
                  <c:v>511.75118760049628</c:v>
                </c:pt>
                <c:pt idx="300">
                  <c:v>487.10238065519678</c:v>
                </c:pt>
                <c:pt idx="301">
                  <c:v>459.30691750411421</c:v>
                </c:pt>
                <c:pt idx="302">
                  <c:v>446.93006976136809</c:v>
                </c:pt>
                <c:pt idx="303">
                  <c:v>441.68564275172986</c:v>
                </c:pt>
                <c:pt idx="304">
                  <c:v>419.13460661028563</c:v>
                </c:pt>
                <c:pt idx="305">
                  <c:v>386.93382477110697</c:v>
                </c:pt>
                <c:pt idx="306">
                  <c:v>369.52232709910811</c:v>
                </c:pt>
                <c:pt idx="307">
                  <c:v>352.7401606682659</c:v>
                </c:pt>
                <c:pt idx="308">
                  <c:v>338.58020774224275</c:v>
                </c:pt>
                <c:pt idx="309">
                  <c:v>328.93046204450843</c:v>
                </c:pt>
                <c:pt idx="310">
                  <c:v>330.39890160720711</c:v>
                </c:pt>
                <c:pt idx="311">
                  <c:v>310.99452167154573</c:v>
                </c:pt>
                <c:pt idx="312">
                  <c:v>301.23988743361866</c:v>
                </c:pt>
                <c:pt idx="313">
                  <c:v>286.34571472624617</c:v>
                </c:pt>
                <c:pt idx="314">
                  <c:v>270.71732223752429</c:v>
                </c:pt>
                <c:pt idx="315">
                  <c:v>251.62760792244123</c:v>
                </c:pt>
                <c:pt idx="316">
                  <c:v>241.45341952374312</c:v>
                </c:pt>
                <c:pt idx="317">
                  <c:v>240.08986850123716</c:v>
                </c:pt>
                <c:pt idx="318">
                  <c:v>216.69972403825076</c:v>
                </c:pt>
                <c:pt idx="319">
                  <c:v>195.40735037911963</c:v>
                </c:pt>
                <c:pt idx="320">
                  <c:v>186.38693592254191</c:v>
                </c:pt>
                <c:pt idx="321">
                  <c:v>170.44387781324176</c:v>
                </c:pt>
                <c:pt idx="322">
                  <c:v>165.09456226341078</c:v>
                </c:pt>
                <c:pt idx="323">
                  <c:v>162.68212583897721</c:v>
                </c:pt>
                <c:pt idx="324">
                  <c:v>160.47946649492917</c:v>
                </c:pt>
                <c:pt idx="325">
                  <c:v>153.45193430201397</c:v>
                </c:pt>
                <c:pt idx="326">
                  <c:v>136.45999079078618</c:v>
                </c:pt>
                <c:pt idx="327">
                  <c:v>126.91513363324464</c:v>
                </c:pt>
                <c:pt idx="328">
                  <c:v>116.95072231493204</c:v>
                </c:pt>
                <c:pt idx="329">
                  <c:v>112.96495778760701</c:v>
                </c:pt>
                <c:pt idx="330">
                  <c:v>110.65740990336619</c:v>
                </c:pt>
                <c:pt idx="331">
                  <c:v>108.45475055931814</c:v>
                </c:pt>
                <c:pt idx="332">
                  <c:v>107.72053077796879</c:v>
                </c:pt>
                <c:pt idx="333">
                  <c:v>108.03519639854709</c:v>
                </c:pt>
                <c:pt idx="334">
                  <c:v>93.455689311752863</c:v>
                </c:pt>
                <c:pt idx="335">
                  <c:v>90.938364347126523</c:v>
                </c:pt>
                <c:pt idx="336">
                  <c:v>79.820179086693514</c:v>
                </c:pt>
                <c:pt idx="337">
                  <c:v>74.99530623782637</c:v>
                </c:pt>
                <c:pt idx="338">
                  <c:v>72.687758353585565</c:v>
                </c:pt>
                <c:pt idx="339">
                  <c:v>58.527805427562399</c:v>
                </c:pt>
                <c:pt idx="340">
                  <c:v>52.863824257153134</c:v>
                </c:pt>
                <c:pt idx="341">
                  <c:v>49.087836810213624</c:v>
                </c:pt>
                <c:pt idx="342">
                  <c:v>46.675400385780051</c:v>
                </c:pt>
                <c:pt idx="343">
                  <c:v>44.997183742695825</c:v>
                </c:pt>
                <c:pt idx="344">
                  <c:v>44.577629581924768</c:v>
                </c:pt>
                <c:pt idx="345">
                  <c:v>43.843409800575422</c:v>
                </c:pt>
                <c:pt idx="346">
                  <c:v>39.333202572286559</c:v>
                </c:pt>
                <c:pt idx="347">
                  <c:v>39.123425491901031</c:v>
                </c:pt>
                <c:pt idx="348">
                  <c:v>37.025654688045748</c:v>
                </c:pt>
                <c:pt idx="349">
                  <c:v>34.718106803804936</c:v>
                </c:pt>
                <c:pt idx="350">
                  <c:v>33.564332861684534</c:v>
                </c:pt>
                <c:pt idx="351">
                  <c:v>33.144778700913477</c:v>
                </c:pt>
                <c:pt idx="352">
                  <c:v>33.144778700913477</c:v>
                </c:pt>
                <c:pt idx="353">
                  <c:v>34.822995343997704</c:v>
                </c:pt>
                <c:pt idx="354">
                  <c:v>33.144778700913477</c:v>
                </c:pt>
                <c:pt idx="355">
                  <c:v>30.417676655901605</c:v>
                </c:pt>
                <c:pt idx="356">
                  <c:v>28.94923709320291</c:v>
                </c:pt>
                <c:pt idx="357">
                  <c:v>25.697692347227218</c:v>
                </c:pt>
                <c:pt idx="358">
                  <c:v>24.334141324721283</c:v>
                </c:pt>
                <c:pt idx="359">
                  <c:v>24.334141324721283</c:v>
                </c:pt>
                <c:pt idx="360">
                  <c:v>22.131481980673236</c:v>
                </c:pt>
                <c:pt idx="361">
                  <c:v>20.558153877781777</c:v>
                </c:pt>
                <c:pt idx="362">
                  <c:v>19.614157016046899</c:v>
                </c:pt>
                <c:pt idx="363">
                  <c:v>19.194602855275839</c:v>
                </c:pt>
                <c:pt idx="364">
                  <c:v>18.670160154312018</c:v>
                </c:pt>
                <c:pt idx="365">
                  <c:v>18.355494533733726</c:v>
                </c:pt>
                <c:pt idx="366">
                  <c:v>18.040828913155433</c:v>
                </c:pt>
                <c:pt idx="367">
                  <c:v>17.935940372962673</c:v>
                </c:pt>
                <c:pt idx="368">
                  <c:v>17.411497671998852</c:v>
                </c:pt>
                <c:pt idx="369">
                  <c:v>16.572389350456739</c:v>
                </c:pt>
                <c:pt idx="370">
                  <c:v>15.313726868143569</c:v>
                </c:pt>
                <c:pt idx="371">
                  <c:v>15.208838327950803</c:v>
                </c:pt>
                <c:pt idx="372">
                  <c:v>14.789284167179748</c:v>
                </c:pt>
                <c:pt idx="373">
                  <c:v>14.369730006408689</c:v>
                </c:pt>
                <c:pt idx="374">
                  <c:v>14.684395626986982</c:v>
                </c:pt>
                <c:pt idx="375">
                  <c:v>13.635510225059342</c:v>
                </c:pt>
                <c:pt idx="376">
                  <c:v>12.796401903517229</c:v>
                </c:pt>
                <c:pt idx="377">
                  <c:v>12.062182122167878</c:v>
                </c:pt>
                <c:pt idx="378">
                  <c:v>11.223073800625766</c:v>
                </c:pt>
                <c:pt idx="379">
                  <c:v>11.747516501589585</c:v>
                </c:pt>
                <c:pt idx="380">
                  <c:v>12.062182122167878</c:v>
                </c:pt>
                <c:pt idx="381">
                  <c:v>11.642627961396823</c:v>
                </c:pt>
                <c:pt idx="382">
                  <c:v>10.698631099661945</c:v>
                </c:pt>
                <c:pt idx="383">
                  <c:v>11.118185260433002</c:v>
                </c:pt>
                <c:pt idx="384">
                  <c:v>11.642627961396823</c:v>
                </c:pt>
                <c:pt idx="385">
                  <c:v>11.852405041782349</c:v>
                </c:pt>
                <c:pt idx="386">
                  <c:v>12.167070662360642</c:v>
                </c:pt>
                <c:pt idx="387">
                  <c:v>12.481736282938936</c:v>
                </c:pt>
                <c:pt idx="388">
                  <c:v>12.37684774274617</c:v>
                </c:pt>
                <c:pt idx="389">
                  <c:v>11.852405041782349</c:v>
                </c:pt>
                <c:pt idx="390">
                  <c:v>12.691513363324463</c:v>
                </c:pt>
                <c:pt idx="391">
                  <c:v>14.264841466215925</c:v>
                </c:pt>
                <c:pt idx="392">
                  <c:v>14.264841466215925</c:v>
                </c:pt>
                <c:pt idx="393">
                  <c:v>14.055064385830397</c:v>
                </c:pt>
                <c:pt idx="394">
                  <c:v>14.474618546601455</c:v>
                </c:pt>
                <c:pt idx="395">
                  <c:v>14.789284167179748</c:v>
                </c:pt>
                <c:pt idx="396">
                  <c:v>16.677277890649499</c:v>
                </c:pt>
                <c:pt idx="397">
                  <c:v>17.62127475238438</c:v>
                </c:pt>
                <c:pt idx="398">
                  <c:v>19.089714315083079</c:v>
                </c:pt>
                <c:pt idx="399">
                  <c:v>20.348376797396245</c:v>
                </c:pt>
                <c:pt idx="400">
                  <c:v>21.39726219932389</c:v>
                </c:pt>
                <c:pt idx="401">
                  <c:v>22.341259061058764</c:v>
                </c:pt>
                <c:pt idx="402">
                  <c:v>24.229252784528523</c:v>
                </c:pt>
                <c:pt idx="403">
                  <c:v>26.431912128576567</c:v>
                </c:pt>
                <c:pt idx="404">
                  <c:v>29.054125633395675</c:v>
                </c:pt>
                <c:pt idx="405">
                  <c:v>30.207899575516077</c:v>
                </c:pt>
                <c:pt idx="406">
                  <c:v>33.983887022455583</c:v>
                </c:pt>
                <c:pt idx="407">
                  <c:v>36.606100527274691</c:v>
                </c:pt>
                <c:pt idx="408">
                  <c:v>36.920766147852987</c:v>
                </c:pt>
                <c:pt idx="409">
                  <c:v>41.745638996720132</c:v>
                </c:pt>
                <c:pt idx="410">
                  <c:v>45.73140352404517</c:v>
                </c:pt>
                <c:pt idx="411">
                  <c:v>50.975830533683386</c:v>
                </c:pt>
                <c:pt idx="412">
                  <c:v>57.583808565827525</c:v>
                </c:pt>
                <c:pt idx="413">
                  <c:v>65.450449080284827</c:v>
                </c:pt>
                <c:pt idx="414">
                  <c:v>71.114430250694099</c:v>
                </c:pt>
                <c:pt idx="415">
                  <c:v>72.792646893778326</c:v>
                </c:pt>
                <c:pt idx="416">
                  <c:v>82.966835292476446</c:v>
                </c:pt>
                <c:pt idx="417">
                  <c:v>92.511692450017989</c:v>
                </c:pt>
                <c:pt idx="418">
                  <c:v>100.27344442428254</c:v>
                </c:pt>
                <c:pt idx="419">
                  <c:v>112.75518070722147</c:v>
                </c:pt>
                <c:pt idx="420">
                  <c:v>125.34180553035318</c:v>
                </c:pt>
                <c:pt idx="421">
                  <c:v>133.52311166538877</c:v>
                </c:pt>
                <c:pt idx="422">
                  <c:v>137.08932203194277</c:v>
                </c:pt>
                <c:pt idx="423">
                  <c:v>153.97637700297778</c:v>
                </c:pt>
                <c:pt idx="424">
                  <c:v>174.21986526018128</c:v>
                </c:pt>
                <c:pt idx="425">
                  <c:v>189.95314628909588</c:v>
                </c:pt>
                <c:pt idx="426">
                  <c:v>208.30864082282963</c:v>
                </c:pt>
                <c:pt idx="427">
                  <c:v>226.34946973598505</c:v>
                </c:pt>
                <c:pt idx="428">
                  <c:v>235.05521857198451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Възрастови_групи!$AI$17:$AI$445</c:f>
              <c:numCache>
                <c:formatCode>General</c:formatCode>
                <c:ptCount val="429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204.97987807838743</c:v>
                </c:pt>
                <c:pt idx="196">
                  <c:v>184.12962573321008</c:v>
                </c:pt>
                <c:pt idx="197">
                  <c:v>174.7993758253225</c:v>
                </c:pt>
                <c:pt idx="198">
                  <c:v>174.51375593018307</c:v>
                </c:pt>
                <c:pt idx="199">
                  <c:v>171.84797024221518</c:v>
                </c:pt>
                <c:pt idx="200">
                  <c:v>165.94515907600061</c:v>
                </c:pt>
                <c:pt idx="201">
                  <c:v>158.89986832922833</c:v>
                </c:pt>
                <c:pt idx="202">
                  <c:v>160.32796780492541</c:v>
                </c:pt>
                <c:pt idx="203">
                  <c:v>168.99177129082102</c:v>
                </c:pt>
                <c:pt idx="204">
                  <c:v>169.27739118596045</c:v>
                </c:pt>
                <c:pt idx="205">
                  <c:v>164.80267949544293</c:v>
                </c:pt>
                <c:pt idx="206">
                  <c:v>169.27739118596045</c:v>
                </c:pt>
                <c:pt idx="207">
                  <c:v>159.66152138293344</c:v>
                </c:pt>
                <c:pt idx="208">
                  <c:v>142.14350114771594</c:v>
                </c:pt>
                <c:pt idx="209">
                  <c:v>135.00300376923056</c:v>
                </c:pt>
                <c:pt idx="210">
                  <c:v>138.24002924747728</c:v>
                </c:pt>
                <c:pt idx="211">
                  <c:v>137.00234303520648</c:v>
                </c:pt>
                <c:pt idx="212">
                  <c:v>135.66945019122252</c:v>
                </c:pt>
                <c:pt idx="213">
                  <c:v>130.9091186055656</c:v>
                </c:pt>
                <c:pt idx="214">
                  <c:v>121.10283553911231</c:v>
                </c:pt>
                <c:pt idx="215">
                  <c:v>111.48696573608531</c:v>
                </c:pt>
                <c:pt idx="216">
                  <c:v>106.0601877284364</c:v>
                </c:pt>
                <c:pt idx="217">
                  <c:v>103.29919540875539</c:v>
                </c:pt>
                <c:pt idx="218">
                  <c:v>102.63274898676342</c:v>
                </c:pt>
                <c:pt idx="219">
                  <c:v>103.48960867218167</c:v>
                </c:pt>
                <c:pt idx="220">
                  <c:v>107.58349383584664</c:v>
                </c:pt>
                <c:pt idx="221">
                  <c:v>110.91572594580647</c:v>
                </c:pt>
                <c:pt idx="222">
                  <c:v>112.91506521178239</c:v>
                </c:pt>
                <c:pt idx="223">
                  <c:v>115.96167742660283</c:v>
                </c:pt>
                <c:pt idx="224">
                  <c:v>119.8651493268415</c:v>
                </c:pt>
                <c:pt idx="225">
                  <c:v>122.24531511966998</c:v>
                </c:pt>
                <c:pt idx="226">
                  <c:v>123.67341459536705</c:v>
                </c:pt>
                <c:pt idx="227">
                  <c:v>126.52961354676121</c:v>
                </c:pt>
                <c:pt idx="228">
                  <c:v>136.14548334978821</c:v>
                </c:pt>
                <c:pt idx="229">
                  <c:v>141.28664146229769</c:v>
                </c:pt>
                <c:pt idx="230">
                  <c:v>148.90317199934879</c:v>
                </c:pt>
                <c:pt idx="231">
                  <c:v>155.28201632412907</c:v>
                </c:pt>
                <c:pt idx="232">
                  <c:v>158.70945506580205</c:v>
                </c:pt>
                <c:pt idx="233">
                  <c:v>159.28069485608088</c:v>
                </c:pt>
                <c:pt idx="234">
                  <c:v>165.37391928572177</c:v>
                </c:pt>
                <c:pt idx="235">
                  <c:v>171.3719370836495</c:v>
                </c:pt>
                <c:pt idx="236">
                  <c:v>175.46582224731446</c:v>
                </c:pt>
                <c:pt idx="237">
                  <c:v>180.98780688667648</c:v>
                </c:pt>
                <c:pt idx="238">
                  <c:v>184.51045226006264</c:v>
                </c:pt>
                <c:pt idx="239">
                  <c:v>188.50913079201445</c:v>
                </c:pt>
                <c:pt idx="240">
                  <c:v>188.50913079201445</c:v>
                </c:pt>
                <c:pt idx="241">
                  <c:v>193.26946237767137</c:v>
                </c:pt>
                <c:pt idx="242">
                  <c:v>197.64896743647577</c:v>
                </c:pt>
                <c:pt idx="243">
                  <c:v>208.31211018834728</c:v>
                </c:pt>
                <c:pt idx="244">
                  <c:v>212.31078872029912</c:v>
                </c:pt>
                <c:pt idx="245">
                  <c:v>222.30748505017866</c:v>
                </c:pt>
                <c:pt idx="246">
                  <c:v>224.21161768444142</c:v>
                </c:pt>
                <c:pt idx="247">
                  <c:v>227.06781663583558</c:v>
                </c:pt>
                <c:pt idx="248">
                  <c:v>245.63310981989761</c:v>
                </c:pt>
                <c:pt idx="249">
                  <c:v>257.24831888890049</c:v>
                </c:pt>
                <c:pt idx="250">
                  <c:v>271.05328048730559</c:v>
                </c:pt>
                <c:pt idx="251">
                  <c:v>288.00006093224431</c:v>
                </c:pt>
                <c:pt idx="252">
                  <c:v>299.71047663296036</c:v>
                </c:pt>
                <c:pt idx="253">
                  <c:v>308.2790734871428</c:v>
                </c:pt>
                <c:pt idx="254">
                  <c:v>311.23047907025011</c:v>
                </c:pt>
                <c:pt idx="255">
                  <c:v>338.3643691084946</c:v>
                </c:pt>
                <c:pt idx="256">
                  <c:v>357.59610871454862</c:v>
                </c:pt>
                <c:pt idx="257">
                  <c:v>355.97759597542523</c:v>
                </c:pt>
                <c:pt idx="258">
                  <c:v>379.39842737685734</c:v>
                </c:pt>
                <c:pt idx="259">
                  <c:v>410.05496278848796</c:v>
                </c:pt>
                <c:pt idx="260">
                  <c:v>421.19413869892514</c:v>
                </c:pt>
                <c:pt idx="261">
                  <c:v>422.52703154290913</c:v>
                </c:pt>
                <c:pt idx="262">
                  <c:v>441.85397778067625</c:v>
                </c:pt>
                <c:pt idx="263">
                  <c:v>470.60638055804418</c:v>
                </c:pt>
                <c:pt idx="264">
                  <c:v>487.7435742664091</c:v>
                </c:pt>
                <c:pt idx="265">
                  <c:v>511.54523219469371</c:v>
                </c:pt>
                <c:pt idx="266">
                  <c:v>542.86821402831629</c:v>
                </c:pt>
                <c:pt idx="267">
                  <c:v>558.48210162927103</c:v>
                </c:pt>
                <c:pt idx="268">
                  <c:v>564.19449953205947</c:v>
                </c:pt>
                <c:pt idx="269">
                  <c:v>604.65731801014329</c:v>
                </c:pt>
                <c:pt idx="270">
                  <c:v>642.45435080025936</c:v>
                </c:pt>
                <c:pt idx="271">
                  <c:v>699.86394972328196</c:v>
                </c:pt>
                <c:pt idx="272">
                  <c:v>726.71221986638704</c:v>
                </c:pt>
                <c:pt idx="273">
                  <c:v>744.80147989188333</c:v>
                </c:pt>
                <c:pt idx="274">
                  <c:v>767.74627813474979</c:v>
                </c:pt>
                <c:pt idx="275">
                  <c:v>778.21900762319501</c:v>
                </c:pt>
                <c:pt idx="276">
                  <c:v>798.78364007323296</c:v>
                </c:pt>
                <c:pt idx="277">
                  <c:v>823.06133116008334</c:v>
                </c:pt>
                <c:pt idx="278">
                  <c:v>857.9069583670921</c:v>
                </c:pt>
                <c:pt idx="279">
                  <c:v>868.09406796039787</c:v>
                </c:pt>
                <c:pt idx="280">
                  <c:v>879.13803723912201</c:v>
                </c:pt>
                <c:pt idx="281">
                  <c:v>889.22994020071462</c:v>
                </c:pt>
                <c:pt idx="282">
                  <c:v>892.75258557410075</c:v>
                </c:pt>
                <c:pt idx="283">
                  <c:v>881.51820303195029</c:v>
                </c:pt>
                <c:pt idx="284">
                  <c:v>896.37043757919992</c:v>
                </c:pt>
                <c:pt idx="285">
                  <c:v>889.22994020071462</c:v>
                </c:pt>
                <c:pt idx="286">
                  <c:v>879.61407039768756</c:v>
                </c:pt>
                <c:pt idx="287">
                  <c:v>870.47423375322637</c:v>
                </c:pt>
                <c:pt idx="288">
                  <c:v>858.19257826223145</c:v>
                </c:pt>
                <c:pt idx="289">
                  <c:v>850.86166762031974</c:v>
                </c:pt>
                <c:pt idx="290">
                  <c:v>834.39092033394684</c:v>
                </c:pt>
                <c:pt idx="291">
                  <c:v>811.25570882765419</c:v>
                </c:pt>
                <c:pt idx="292">
                  <c:v>787.35884426765631</c:v>
                </c:pt>
                <c:pt idx="293">
                  <c:v>766.22297202733955</c:v>
                </c:pt>
                <c:pt idx="294">
                  <c:v>742.23090083562863</c:v>
                </c:pt>
                <c:pt idx="295">
                  <c:v>717.19155669507313</c:v>
                </c:pt>
                <c:pt idx="296">
                  <c:v>707.76610015547237</c:v>
                </c:pt>
                <c:pt idx="297">
                  <c:v>681.58427643435937</c:v>
                </c:pt>
                <c:pt idx="298">
                  <c:v>631.60079478496152</c:v>
                </c:pt>
                <c:pt idx="299">
                  <c:v>598.4688869487893</c:v>
                </c:pt>
                <c:pt idx="300">
                  <c:v>572.09664996424988</c:v>
                </c:pt>
                <c:pt idx="301">
                  <c:v>536.48936970353611</c:v>
                </c:pt>
                <c:pt idx="302">
                  <c:v>518.30490304632656</c:v>
                </c:pt>
                <c:pt idx="303">
                  <c:v>513.63977809238281</c:v>
                </c:pt>
                <c:pt idx="304">
                  <c:v>490.50456658609016</c:v>
                </c:pt>
                <c:pt idx="305">
                  <c:v>458.61034496218866</c:v>
                </c:pt>
                <c:pt idx="306">
                  <c:v>427.85860291884495</c:v>
                </c:pt>
                <c:pt idx="307">
                  <c:v>407.1035572053807</c:v>
                </c:pt>
                <c:pt idx="308">
                  <c:v>386.91975128219531</c:v>
                </c:pt>
                <c:pt idx="309">
                  <c:v>379.7792539037099</c:v>
                </c:pt>
                <c:pt idx="310">
                  <c:v>378.44636105972597</c:v>
                </c:pt>
                <c:pt idx="311">
                  <c:v>355.12073629000702</c:v>
                </c:pt>
                <c:pt idx="312">
                  <c:v>338.45957574020775</c:v>
                </c:pt>
                <c:pt idx="313">
                  <c:v>319.03742287072748</c:v>
                </c:pt>
                <c:pt idx="314">
                  <c:v>301.90022916236251</c:v>
                </c:pt>
                <c:pt idx="315">
                  <c:v>280.19311713176694</c:v>
                </c:pt>
                <c:pt idx="316">
                  <c:v>272.38617333128957</c:v>
                </c:pt>
                <c:pt idx="317">
                  <c:v>271.05328048730559</c:v>
                </c:pt>
                <c:pt idx="318">
                  <c:v>239.44467875854363</c:v>
                </c:pt>
                <c:pt idx="319">
                  <c:v>211.92996219344656</c:v>
                </c:pt>
                <c:pt idx="320">
                  <c:v>211.07310250802831</c:v>
                </c:pt>
                <c:pt idx="321">
                  <c:v>192.12698279711373</c:v>
                </c:pt>
                <c:pt idx="322">
                  <c:v>182.13028646723416</c:v>
                </c:pt>
                <c:pt idx="323">
                  <c:v>174.7993758253225</c:v>
                </c:pt>
                <c:pt idx="324">
                  <c:v>174.03772277161738</c:v>
                </c:pt>
                <c:pt idx="325">
                  <c:v>164.70747286372981</c:v>
                </c:pt>
                <c:pt idx="326">
                  <c:v>148.90317199934879</c:v>
                </c:pt>
                <c:pt idx="327">
                  <c:v>139.66812872317433</c:v>
                </c:pt>
                <c:pt idx="328">
                  <c:v>130.33787881528676</c:v>
                </c:pt>
                <c:pt idx="329">
                  <c:v>130.33787881528676</c:v>
                </c:pt>
                <c:pt idx="330">
                  <c:v>126.43440691504809</c:v>
                </c:pt>
                <c:pt idx="331">
                  <c:v>124.72068754421157</c:v>
                </c:pt>
                <c:pt idx="332">
                  <c:v>126.05358038819553</c:v>
                </c:pt>
                <c:pt idx="333">
                  <c:v>128.43374618102396</c:v>
                </c:pt>
                <c:pt idx="334">
                  <c:v>107.39308057242036</c:v>
                </c:pt>
                <c:pt idx="335">
                  <c:v>107.29787394070721</c:v>
                </c:pt>
                <c:pt idx="336">
                  <c:v>97.205970979114525</c:v>
                </c:pt>
                <c:pt idx="337">
                  <c:v>93.30249907887584</c:v>
                </c:pt>
                <c:pt idx="338">
                  <c:v>90.636713390907957</c:v>
                </c:pt>
                <c:pt idx="339">
                  <c:v>75.594065580232055</c:v>
                </c:pt>
                <c:pt idx="340">
                  <c:v>68.834394728599221</c:v>
                </c:pt>
                <c:pt idx="341">
                  <c:v>65.026129460073662</c:v>
                </c:pt>
                <c:pt idx="342">
                  <c:v>61.503484086687543</c:v>
                </c:pt>
                <c:pt idx="343">
                  <c:v>57.504805554735718</c:v>
                </c:pt>
                <c:pt idx="344">
                  <c:v>56.647945869317475</c:v>
                </c:pt>
                <c:pt idx="345">
                  <c:v>55.029433130194114</c:v>
                </c:pt>
                <c:pt idx="346">
                  <c:v>50.840341334816024</c:v>
                </c:pt>
                <c:pt idx="347">
                  <c:v>46.65124953943792</c:v>
                </c:pt>
                <c:pt idx="348">
                  <c:v>45.318356695453978</c:v>
                </c:pt>
                <c:pt idx="349">
                  <c:v>40.462818478083911</c:v>
                </c:pt>
                <c:pt idx="350">
                  <c:v>37.320999631550336</c:v>
                </c:pt>
                <c:pt idx="351">
                  <c:v>37.511412894976615</c:v>
                </c:pt>
                <c:pt idx="352">
                  <c:v>37.987446053542307</c:v>
                </c:pt>
                <c:pt idx="353">
                  <c:v>39.7011654243788</c:v>
                </c:pt>
                <c:pt idx="354">
                  <c:v>35.892900155853255</c:v>
                </c:pt>
                <c:pt idx="355">
                  <c:v>31.608601728762022</c:v>
                </c:pt>
                <c:pt idx="356">
                  <c:v>29.323642567646694</c:v>
                </c:pt>
                <c:pt idx="357">
                  <c:v>27.038683406531369</c:v>
                </c:pt>
                <c:pt idx="358">
                  <c:v>26.65785687967881</c:v>
                </c:pt>
                <c:pt idx="359">
                  <c:v>26.277030352826259</c:v>
                </c:pt>
                <c:pt idx="360">
                  <c:v>23.706451296571515</c:v>
                </c:pt>
                <c:pt idx="361">
                  <c:v>23.516038033145236</c:v>
                </c:pt>
                <c:pt idx="362">
                  <c:v>22.373558452587574</c:v>
                </c:pt>
                <c:pt idx="363">
                  <c:v>22.087938557448158</c:v>
                </c:pt>
                <c:pt idx="364">
                  <c:v>21.326285503743048</c:v>
                </c:pt>
                <c:pt idx="365">
                  <c:v>20.374219186611665</c:v>
                </c:pt>
                <c:pt idx="366">
                  <c:v>20.183805923185385</c:v>
                </c:pt>
                <c:pt idx="367">
                  <c:v>19.707772764619691</c:v>
                </c:pt>
                <c:pt idx="368">
                  <c:v>19.041326342627723</c:v>
                </c:pt>
                <c:pt idx="369">
                  <c:v>19.136532974340859</c:v>
                </c:pt>
                <c:pt idx="370">
                  <c:v>18.946119710914584</c:v>
                </c:pt>
                <c:pt idx="371">
                  <c:v>18.279673288922613</c:v>
                </c:pt>
                <c:pt idx="372">
                  <c:v>17.422813603504366</c:v>
                </c:pt>
                <c:pt idx="373">
                  <c:v>17.32760697179123</c:v>
                </c:pt>
                <c:pt idx="374">
                  <c:v>17.041987076651811</c:v>
                </c:pt>
                <c:pt idx="375">
                  <c:v>16.2803340229467</c:v>
                </c:pt>
                <c:pt idx="376">
                  <c:v>15.613887600954731</c:v>
                </c:pt>
                <c:pt idx="377">
                  <c:v>15.233061074102178</c:v>
                </c:pt>
                <c:pt idx="378">
                  <c:v>15.137854442389038</c:v>
                </c:pt>
                <c:pt idx="379">
                  <c:v>15.328267705815318</c:v>
                </c:pt>
                <c:pt idx="380">
                  <c:v>15.137854442389038</c:v>
                </c:pt>
                <c:pt idx="381">
                  <c:v>14.757027915536483</c:v>
                </c:pt>
                <c:pt idx="382">
                  <c:v>14.566614652110207</c:v>
                </c:pt>
                <c:pt idx="383">
                  <c:v>13.519341703265685</c:v>
                </c:pt>
                <c:pt idx="384">
                  <c:v>13.04330854469999</c:v>
                </c:pt>
                <c:pt idx="385">
                  <c:v>12.948101912986852</c:v>
                </c:pt>
                <c:pt idx="386">
                  <c:v>13.233721808126266</c:v>
                </c:pt>
                <c:pt idx="387">
                  <c:v>13.233721808126266</c:v>
                </c:pt>
                <c:pt idx="388">
                  <c:v>13.04330854469999</c:v>
                </c:pt>
                <c:pt idx="389">
                  <c:v>12.567275386134297</c:v>
                </c:pt>
                <c:pt idx="390">
                  <c:v>12.948101912986852</c:v>
                </c:pt>
                <c:pt idx="391">
                  <c:v>12.948101912986852</c:v>
                </c:pt>
                <c:pt idx="392">
                  <c:v>12.852895281273712</c:v>
                </c:pt>
                <c:pt idx="393">
                  <c:v>12.948101912986852</c:v>
                </c:pt>
                <c:pt idx="394">
                  <c:v>12.852895281273712</c:v>
                </c:pt>
                <c:pt idx="395">
                  <c:v>12.948101912986852</c:v>
                </c:pt>
                <c:pt idx="396">
                  <c:v>13.614548334978821</c:v>
                </c:pt>
                <c:pt idx="397">
                  <c:v>14.376201388683929</c:v>
                </c:pt>
                <c:pt idx="398">
                  <c:v>15.518680969241593</c:v>
                </c:pt>
                <c:pt idx="399">
                  <c:v>17.23240034007809</c:v>
                </c:pt>
                <c:pt idx="400">
                  <c:v>17.708433498643782</c:v>
                </c:pt>
                <c:pt idx="401">
                  <c:v>18.184466657209473</c:v>
                </c:pt>
                <c:pt idx="402">
                  <c:v>20.183805923185385</c:v>
                </c:pt>
                <c:pt idx="403">
                  <c:v>22.373558452587574</c:v>
                </c:pt>
                <c:pt idx="404">
                  <c:v>24.087277823424071</c:v>
                </c:pt>
                <c:pt idx="405">
                  <c:v>26.277030352826259</c:v>
                </c:pt>
                <c:pt idx="406">
                  <c:v>30.370915516491216</c:v>
                </c:pt>
                <c:pt idx="407">
                  <c:v>31.608601728762022</c:v>
                </c:pt>
                <c:pt idx="408">
                  <c:v>32.465461414180261</c:v>
                </c:pt>
                <c:pt idx="409">
                  <c:v>37.035379736410917</c:v>
                </c:pt>
                <c:pt idx="410">
                  <c:v>43.128604166051787</c:v>
                </c:pt>
                <c:pt idx="411">
                  <c:v>47.317695961429891</c:v>
                </c:pt>
                <c:pt idx="412">
                  <c:v>52.934887232505062</c:v>
                </c:pt>
                <c:pt idx="413">
                  <c:v>58.266458608440828</c:v>
                </c:pt>
                <c:pt idx="414">
                  <c:v>63.788443247802867</c:v>
                </c:pt>
                <c:pt idx="415">
                  <c:v>64.835716196647383</c:v>
                </c:pt>
                <c:pt idx="416">
                  <c:v>73.213899787403591</c:v>
                </c:pt>
                <c:pt idx="417">
                  <c:v>79.59274411218388</c:v>
                </c:pt>
                <c:pt idx="418">
                  <c:v>87.970927702940074</c:v>
                </c:pt>
                <c:pt idx="419">
                  <c:v>98.729277086524732</c:v>
                </c:pt>
                <c:pt idx="420">
                  <c:v>110.15407289210137</c:v>
                </c:pt>
                <c:pt idx="421">
                  <c:v>118.53225648285758</c:v>
                </c:pt>
                <c:pt idx="422">
                  <c:v>122.0549018562437</c:v>
                </c:pt>
                <c:pt idx="423">
                  <c:v>137.66878945719844</c:v>
                </c:pt>
                <c:pt idx="424">
                  <c:v>149.56961842134075</c:v>
                </c:pt>
                <c:pt idx="425">
                  <c:v>165.18350602229549</c:v>
                </c:pt>
                <c:pt idx="426">
                  <c:v>177.08433498643782</c:v>
                </c:pt>
                <c:pt idx="427">
                  <c:v>189.65161037257212</c:v>
                </c:pt>
                <c:pt idx="428">
                  <c:v>195.07838838022101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Възрастови_групи!$AJ$17:$AJ$445</c:f>
              <c:numCache>
                <c:formatCode>General</c:formatCode>
                <c:ptCount val="429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291.02890845342807</c:v>
                </c:pt>
                <c:pt idx="196">
                  <c:v>259.66803469767075</c:v>
                </c:pt>
                <c:pt idx="197">
                  <c:v>245.13749652416982</c:v>
                </c:pt>
                <c:pt idx="198">
                  <c:v>245.66017775343244</c:v>
                </c:pt>
                <c:pt idx="199">
                  <c:v>239.38800300228098</c:v>
                </c:pt>
                <c:pt idx="200">
                  <c:v>227.67994346679825</c:v>
                </c:pt>
                <c:pt idx="201">
                  <c:v>211.685897851362</c:v>
                </c:pt>
                <c:pt idx="202">
                  <c:v>213.67208652255999</c:v>
                </c:pt>
                <c:pt idx="203">
                  <c:v>220.98962373223668</c:v>
                </c:pt>
                <c:pt idx="204">
                  <c:v>218.16714509421851</c:v>
                </c:pt>
                <c:pt idx="205">
                  <c:v>214.5083764893802</c:v>
                </c:pt>
                <c:pt idx="206">
                  <c:v>220.15333376541651</c:v>
                </c:pt>
                <c:pt idx="207">
                  <c:v>203.21846193730752</c:v>
                </c:pt>
                <c:pt idx="208">
                  <c:v>176.24811050735622</c:v>
                </c:pt>
                <c:pt idx="209">
                  <c:v>164.64458721772598</c:v>
                </c:pt>
                <c:pt idx="210">
                  <c:v>167.98974708500677</c:v>
                </c:pt>
                <c:pt idx="211">
                  <c:v>166.21263090551389</c:v>
                </c:pt>
                <c:pt idx="212">
                  <c:v>162.86747103823311</c:v>
                </c:pt>
                <c:pt idx="213">
                  <c:v>152.30931020712814</c:v>
                </c:pt>
                <c:pt idx="214">
                  <c:v>138.71959824629994</c:v>
                </c:pt>
                <c:pt idx="215">
                  <c:v>129.83401734883537</c:v>
                </c:pt>
                <c:pt idx="216">
                  <c:v>121.47111768063341</c:v>
                </c:pt>
                <c:pt idx="217">
                  <c:v>120.32121897625564</c:v>
                </c:pt>
                <c:pt idx="218">
                  <c:v>118.75317528846777</c:v>
                </c:pt>
                <c:pt idx="219">
                  <c:v>117.70781282994254</c:v>
                </c:pt>
                <c:pt idx="220">
                  <c:v>122.09833515574856</c:v>
                </c:pt>
                <c:pt idx="221">
                  <c:v>127.22061120252225</c:v>
                </c:pt>
                <c:pt idx="222">
                  <c:v>130.35669857809799</c:v>
                </c:pt>
                <c:pt idx="223">
                  <c:v>131.29752479077069</c:v>
                </c:pt>
                <c:pt idx="224">
                  <c:v>137.36062705021712</c:v>
                </c:pt>
                <c:pt idx="225">
                  <c:v>140.07856944238276</c:v>
                </c:pt>
                <c:pt idx="226">
                  <c:v>142.06475811358072</c:v>
                </c:pt>
                <c:pt idx="227">
                  <c:v>151.47302024030793</c:v>
                </c:pt>
                <c:pt idx="228">
                  <c:v>157.74519499145939</c:v>
                </c:pt>
                <c:pt idx="229">
                  <c:v>164.64458721772598</c:v>
                </c:pt>
                <c:pt idx="230">
                  <c:v>174.36645808201078</c:v>
                </c:pt>
                <c:pt idx="231">
                  <c:v>180.63863283316223</c:v>
                </c:pt>
                <c:pt idx="232">
                  <c:v>187.11988007601877</c:v>
                </c:pt>
                <c:pt idx="233">
                  <c:v>189.10606874721674</c:v>
                </c:pt>
                <c:pt idx="234">
                  <c:v>198.20072213638636</c:v>
                </c:pt>
                <c:pt idx="235">
                  <c:v>206.98176678799842</c:v>
                </c:pt>
                <c:pt idx="236">
                  <c:v>213.67208652255999</c:v>
                </c:pt>
                <c:pt idx="237">
                  <c:v>224.23024735366494</c:v>
                </c:pt>
                <c:pt idx="238">
                  <c:v>230.39788585896389</c:v>
                </c:pt>
                <c:pt idx="239">
                  <c:v>229.87520462970124</c:v>
                </c:pt>
                <c:pt idx="240">
                  <c:v>229.24798715458613</c:v>
                </c:pt>
                <c:pt idx="241">
                  <c:v>233.74304572624467</c:v>
                </c:pt>
                <c:pt idx="242">
                  <c:v>243.56945283638197</c:v>
                </c:pt>
                <c:pt idx="243">
                  <c:v>252.45503373384653</c:v>
                </c:pt>
                <c:pt idx="244">
                  <c:v>255.38204861771723</c:v>
                </c:pt>
                <c:pt idx="245">
                  <c:v>267.40371689075749</c:v>
                </c:pt>
                <c:pt idx="246">
                  <c:v>266.46289067808482</c:v>
                </c:pt>
                <c:pt idx="247">
                  <c:v>265.73113695711714</c:v>
                </c:pt>
                <c:pt idx="248">
                  <c:v>279.11177642624028</c:v>
                </c:pt>
                <c:pt idx="249">
                  <c:v>287.57921234029476</c:v>
                </c:pt>
                <c:pt idx="250">
                  <c:v>302.31882300550069</c:v>
                </c:pt>
                <c:pt idx="251">
                  <c:v>316.74482493314906</c:v>
                </c:pt>
                <c:pt idx="252">
                  <c:v>328.55742071448435</c:v>
                </c:pt>
                <c:pt idx="253">
                  <c:v>341.41537895434487</c:v>
                </c:pt>
                <c:pt idx="254">
                  <c:v>345.17868380503569</c:v>
                </c:pt>
                <c:pt idx="255">
                  <c:v>373.71707892277487</c:v>
                </c:pt>
                <c:pt idx="256">
                  <c:v>398.59670543567569</c:v>
                </c:pt>
                <c:pt idx="257">
                  <c:v>394.62432809327981</c:v>
                </c:pt>
                <c:pt idx="258">
                  <c:v>419.71302709788569</c:v>
                </c:pt>
                <c:pt idx="259">
                  <c:v>449.61039341170766</c:v>
                </c:pt>
                <c:pt idx="260">
                  <c:v>468.00877268175196</c:v>
                </c:pt>
                <c:pt idx="261">
                  <c:v>474.69909241631353</c:v>
                </c:pt>
                <c:pt idx="262">
                  <c:v>498.2197477331315</c:v>
                </c:pt>
                <c:pt idx="263">
                  <c:v>536.68908620686045</c:v>
                </c:pt>
                <c:pt idx="264">
                  <c:v>557.28272663980783</c:v>
                </c:pt>
                <c:pt idx="265">
                  <c:v>577.56275833519749</c:v>
                </c:pt>
                <c:pt idx="266">
                  <c:v>605.2648634861165</c:v>
                </c:pt>
                <c:pt idx="267">
                  <c:v>621.46798159325783</c:v>
                </c:pt>
                <c:pt idx="268">
                  <c:v>628.05376508196696</c:v>
                </c:pt>
                <c:pt idx="269">
                  <c:v>664.53691488449783</c:v>
                </c:pt>
                <c:pt idx="270">
                  <c:v>701.22913717873405</c:v>
                </c:pt>
                <c:pt idx="271">
                  <c:v>759.97850734785277</c:v>
                </c:pt>
                <c:pt idx="272">
                  <c:v>790.50309113678986</c:v>
                </c:pt>
                <c:pt idx="273">
                  <c:v>812.66477525752509</c:v>
                </c:pt>
                <c:pt idx="274">
                  <c:v>831.5858357568319</c:v>
                </c:pt>
                <c:pt idx="275">
                  <c:v>837.23079303286829</c:v>
                </c:pt>
                <c:pt idx="276">
                  <c:v>874.1320878188094</c:v>
                </c:pt>
                <c:pt idx="277">
                  <c:v>902.25233795313852</c:v>
                </c:pt>
                <c:pt idx="278">
                  <c:v>936.22661785520893</c:v>
                </c:pt>
                <c:pt idx="279">
                  <c:v>961.00170812225724</c:v>
                </c:pt>
                <c:pt idx="280">
                  <c:v>983.16339224299236</c:v>
                </c:pt>
                <c:pt idx="281">
                  <c:v>991.63082815704684</c:v>
                </c:pt>
                <c:pt idx="282">
                  <c:v>997.58939417064084</c:v>
                </c:pt>
                <c:pt idx="283">
                  <c:v>1003.8615689217924</c:v>
                </c:pt>
                <c:pt idx="284">
                  <c:v>1024.3506731088871</c:v>
                </c:pt>
                <c:pt idx="285">
                  <c:v>1025.6051080591174</c:v>
                </c:pt>
                <c:pt idx="286">
                  <c:v>1021.6327307167214</c:v>
                </c:pt>
                <c:pt idx="287">
                  <c:v>1020.6919045040487</c:v>
                </c:pt>
                <c:pt idx="288">
                  <c:v>1011.5972511148791</c:v>
                </c:pt>
                <c:pt idx="289">
                  <c:v>1010.970033639764</c:v>
                </c:pt>
                <c:pt idx="290">
                  <c:v>989.9582482234066</c:v>
                </c:pt>
                <c:pt idx="291">
                  <c:v>976.26400001672584</c:v>
                </c:pt>
                <c:pt idx="292">
                  <c:v>959.01551945105928</c:v>
                </c:pt>
                <c:pt idx="293">
                  <c:v>936.12208160935643</c:v>
                </c:pt>
                <c:pt idx="294">
                  <c:v>910.19709263793038</c:v>
                </c:pt>
                <c:pt idx="295">
                  <c:v>891.38056838447585</c:v>
                </c:pt>
                <c:pt idx="296">
                  <c:v>881.55416127433864</c:v>
                </c:pt>
                <c:pt idx="297">
                  <c:v>848.41617133908835</c:v>
                </c:pt>
                <c:pt idx="298">
                  <c:v>798.34330957572922</c:v>
                </c:pt>
                <c:pt idx="299">
                  <c:v>765.20531964047893</c:v>
                </c:pt>
                <c:pt idx="300">
                  <c:v>733.84444588472161</c:v>
                </c:pt>
                <c:pt idx="301">
                  <c:v>693.38891873979469</c:v>
                </c:pt>
                <c:pt idx="302">
                  <c:v>674.46785824048777</c:v>
                </c:pt>
                <c:pt idx="303">
                  <c:v>667.04578478495853</c:v>
                </c:pt>
                <c:pt idx="304">
                  <c:v>634.53501232482347</c:v>
                </c:pt>
                <c:pt idx="305">
                  <c:v>587.70277418289243</c:v>
                </c:pt>
                <c:pt idx="306">
                  <c:v>554.66932049349464</c:v>
                </c:pt>
                <c:pt idx="307">
                  <c:v>525.39917165478789</c:v>
                </c:pt>
                <c:pt idx="308">
                  <c:v>499.16057394580423</c:v>
                </c:pt>
                <c:pt idx="309">
                  <c:v>488.70694936055173</c:v>
                </c:pt>
                <c:pt idx="310">
                  <c:v>486.09354321423865</c:v>
                </c:pt>
                <c:pt idx="311">
                  <c:v>458.6005105550247</c:v>
                </c:pt>
                <c:pt idx="312">
                  <c:v>433.92995653382894</c:v>
                </c:pt>
                <c:pt idx="313">
                  <c:v>413.33631610088167</c:v>
                </c:pt>
                <c:pt idx="314">
                  <c:v>396.29690802692022</c:v>
                </c:pt>
                <c:pt idx="315">
                  <c:v>368.59480287600115</c:v>
                </c:pt>
                <c:pt idx="316">
                  <c:v>355.52777214443563</c:v>
                </c:pt>
                <c:pt idx="317">
                  <c:v>354.06426470250034</c:v>
                </c:pt>
                <c:pt idx="318">
                  <c:v>318.41740486678947</c:v>
                </c:pt>
                <c:pt idx="319">
                  <c:v>284.65219745642406</c:v>
                </c:pt>
                <c:pt idx="320">
                  <c:v>277.85734147600999</c:v>
                </c:pt>
                <c:pt idx="321">
                  <c:v>259.24988971426063</c:v>
                </c:pt>
                <c:pt idx="322">
                  <c:v>250.15523632509101</c:v>
                </c:pt>
                <c:pt idx="323">
                  <c:v>245.03296027831729</c:v>
                </c:pt>
                <c:pt idx="324">
                  <c:v>242.31501788615165</c:v>
                </c:pt>
                <c:pt idx="325">
                  <c:v>224.43931984536999</c:v>
                </c:pt>
                <c:pt idx="326">
                  <c:v>206.56362180458831</c:v>
                </c:pt>
                <c:pt idx="327">
                  <c:v>192.03308363108741</c:v>
                </c:pt>
                <c:pt idx="328">
                  <c:v>176.35264675320875</c:v>
                </c:pt>
                <c:pt idx="329">
                  <c:v>172.17119691910776</c:v>
                </c:pt>
                <c:pt idx="330">
                  <c:v>169.34871828108959</c:v>
                </c:pt>
                <c:pt idx="331">
                  <c:v>165.37634093869369</c:v>
                </c:pt>
                <c:pt idx="332">
                  <c:v>165.79448592210377</c:v>
                </c:pt>
                <c:pt idx="333">
                  <c:v>165.0627322011361</c:v>
                </c:pt>
                <c:pt idx="334">
                  <c:v>139.7649607048252</c:v>
                </c:pt>
                <c:pt idx="335">
                  <c:v>134.53814841219895</c:v>
                </c:pt>
                <c:pt idx="336">
                  <c:v>117.60327658409001</c:v>
                </c:pt>
                <c:pt idx="337">
                  <c:v>110.18120312856078</c:v>
                </c:pt>
                <c:pt idx="338">
                  <c:v>108.29955070321533</c:v>
                </c:pt>
                <c:pt idx="339">
                  <c:v>91.573751366811408</c:v>
                </c:pt>
                <c:pt idx="340">
                  <c:v>81.224663027411495</c:v>
                </c:pt>
                <c:pt idx="341">
                  <c:v>75.579705751375172</c:v>
                </c:pt>
                <c:pt idx="342">
                  <c:v>72.443618375799446</c:v>
                </c:pt>
                <c:pt idx="343">
                  <c:v>67.530414820730797</c:v>
                </c:pt>
                <c:pt idx="344">
                  <c:v>65.021544920270202</c:v>
                </c:pt>
                <c:pt idx="345">
                  <c:v>64.080718707597484</c:v>
                </c:pt>
                <c:pt idx="346">
                  <c:v>58.435761431561168</c:v>
                </c:pt>
                <c:pt idx="347">
                  <c:v>55.090601564280391</c:v>
                </c:pt>
                <c:pt idx="348">
                  <c:v>51.013687976031932</c:v>
                </c:pt>
                <c:pt idx="349">
                  <c:v>48.818426813128916</c:v>
                </c:pt>
                <c:pt idx="350">
                  <c:v>47.563991862898625</c:v>
                </c:pt>
                <c:pt idx="351">
                  <c:v>47.145846879488523</c:v>
                </c:pt>
                <c:pt idx="352">
                  <c:v>46.518629404373378</c:v>
                </c:pt>
                <c:pt idx="353">
                  <c:v>49.863789271654163</c:v>
                </c:pt>
                <c:pt idx="354">
                  <c:v>45.891411929258233</c:v>
                </c:pt>
                <c:pt idx="355">
                  <c:v>41.396353357599679</c:v>
                </c:pt>
                <c:pt idx="356">
                  <c:v>37.6330485069088</c:v>
                </c:pt>
                <c:pt idx="357">
                  <c:v>35.646859835710835</c:v>
                </c:pt>
                <c:pt idx="358">
                  <c:v>35.22871485230074</c:v>
                </c:pt>
                <c:pt idx="359">
                  <c:v>35.22871485230074</c:v>
                </c:pt>
                <c:pt idx="360">
                  <c:v>34.078816147922971</c:v>
                </c:pt>
                <c:pt idx="361">
                  <c:v>32.824381197692674</c:v>
                </c:pt>
                <c:pt idx="362">
                  <c:v>31.883554985019956</c:v>
                </c:pt>
                <c:pt idx="363">
                  <c:v>29.583757576264418</c:v>
                </c:pt>
                <c:pt idx="364">
                  <c:v>28.852003855296747</c:v>
                </c:pt>
                <c:pt idx="365">
                  <c:v>27.702105150918978</c:v>
                </c:pt>
                <c:pt idx="366">
                  <c:v>27.074887675803833</c:v>
                </c:pt>
                <c:pt idx="367">
                  <c:v>24.775090267048295</c:v>
                </c:pt>
                <c:pt idx="368">
                  <c:v>22.893437841702852</c:v>
                </c:pt>
                <c:pt idx="369">
                  <c:v>22.475292858292757</c:v>
                </c:pt>
                <c:pt idx="370">
                  <c:v>22.370756612440232</c:v>
                </c:pt>
                <c:pt idx="371">
                  <c:v>22.161684120735181</c:v>
                </c:pt>
                <c:pt idx="372">
                  <c:v>21.534466645620036</c:v>
                </c:pt>
                <c:pt idx="373">
                  <c:v>21.116321662209938</c:v>
                </c:pt>
                <c:pt idx="374">
                  <c:v>19.966422957832169</c:v>
                </c:pt>
                <c:pt idx="375">
                  <c:v>19.339205482717023</c:v>
                </c:pt>
                <c:pt idx="376">
                  <c:v>19.130132991011973</c:v>
                </c:pt>
                <c:pt idx="377">
                  <c:v>18.711988007601875</c:v>
                </c:pt>
                <c:pt idx="378">
                  <c:v>17.666625549076631</c:v>
                </c:pt>
                <c:pt idx="379">
                  <c:v>17.666625549076631</c:v>
                </c:pt>
                <c:pt idx="380">
                  <c:v>17.457553057371584</c:v>
                </c:pt>
                <c:pt idx="381">
                  <c:v>17.353016811519058</c:v>
                </c:pt>
                <c:pt idx="382">
                  <c:v>17.980234286634204</c:v>
                </c:pt>
                <c:pt idx="383">
                  <c:v>16.830335582256435</c:v>
                </c:pt>
                <c:pt idx="384">
                  <c:v>16.20311810714129</c:v>
                </c:pt>
                <c:pt idx="385">
                  <c:v>15.471364386173617</c:v>
                </c:pt>
                <c:pt idx="386">
                  <c:v>16.098581861288764</c:v>
                </c:pt>
                <c:pt idx="387">
                  <c:v>15.784973123731191</c:v>
                </c:pt>
                <c:pt idx="388">
                  <c:v>14.426001927648374</c:v>
                </c:pt>
                <c:pt idx="389">
                  <c:v>13.903320698385752</c:v>
                </c:pt>
                <c:pt idx="390">
                  <c:v>13.485175714975654</c:v>
                </c:pt>
                <c:pt idx="391">
                  <c:v>13.589711960828177</c:v>
                </c:pt>
                <c:pt idx="392">
                  <c:v>13.798784452533226</c:v>
                </c:pt>
                <c:pt idx="393">
                  <c:v>14.216929435943324</c:v>
                </c:pt>
                <c:pt idx="394">
                  <c:v>14.635074419353423</c:v>
                </c:pt>
                <c:pt idx="395">
                  <c:v>14.635074419353423</c:v>
                </c:pt>
                <c:pt idx="396">
                  <c:v>14.112393190090801</c:v>
                </c:pt>
                <c:pt idx="397">
                  <c:v>14.635074419353423</c:v>
                </c:pt>
                <c:pt idx="398">
                  <c:v>15.366828140321093</c:v>
                </c:pt>
                <c:pt idx="399">
                  <c:v>16.098581861288764</c:v>
                </c:pt>
                <c:pt idx="400">
                  <c:v>15.575900632026142</c:v>
                </c:pt>
                <c:pt idx="401">
                  <c:v>16.307654352993815</c:v>
                </c:pt>
                <c:pt idx="402">
                  <c:v>18.084770532486729</c:v>
                </c:pt>
                <c:pt idx="403">
                  <c:v>20.280031695389741</c:v>
                </c:pt>
                <c:pt idx="404">
                  <c:v>21.639002891472561</c:v>
                </c:pt>
                <c:pt idx="405">
                  <c:v>23.416119070965475</c:v>
                </c:pt>
                <c:pt idx="406">
                  <c:v>26.238597708983637</c:v>
                </c:pt>
                <c:pt idx="407">
                  <c:v>27.179423921656355</c:v>
                </c:pt>
                <c:pt idx="408">
                  <c:v>27.597568905066453</c:v>
                </c:pt>
                <c:pt idx="409">
                  <c:v>31.360873755757332</c:v>
                </c:pt>
                <c:pt idx="410">
                  <c:v>37.319439769351227</c:v>
                </c:pt>
                <c:pt idx="411">
                  <c:v>41.082744620042106</c:v>
                </c:pt>
                <c:pt idx="412">
                  <c:v>44.427904487322891</c:v>
                </c:pt>
                <c:pt idx="413">
                  <c:v>48.922963058981438</c:v>
                </c:pt>
                <c:pt idx="414">
                  <c:v>51.431832959442026</c:v>
                </c:pt>
                <c:pt idx="415">
                  <c:v>52.581731663819802</c:v>
                </c:pt>
                <c:pt idx="416">
                  <c:v>60.212877611054083</c:v>
                </c:pt>
                <c:pt idx="417">
                  <c:v>67.84402355828837</c:v>
                </c:pt>
                <c:pt idx="418">
                  <c:v>75.997850734785274</c:v>
                </c:pt>
                <c:pt idx="419">
                  <c:v>83.001779206904416</c:v>
                </c:pt>
                <c:pt idx="420">
                  <c:v>93.455403792156858</c:v>
                </c:pt>
                <c:pt idx="421">
                  <c:v>100.66840475598103</c:v>
                </c:pt>
                <c:pt idx="422">
                  <c:v>103.07273841058911</c:v>
                </c:pt>
                <c:pt idx="423">
                  <c:v>114.88533419192436</c:v>
                </c:pt>
                <c:pt idx="424">
                  <c:v>129.52040861127779</c:v>
                </c:pt>
                <c:pt idx="425">
                  <c:v>145.72352671841909</c:v>
                </c:pt>
                <c:pt idx="426">
                  <c:v>160.3586011377725</c:v>
                </c:pt>
                <c:pt idx="427">
                  <c:v>171.96212442740273</c:v>
                </c:pt>
                <c:pt idx="428">
                  <c:v>182.31121276680264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Възрастови_групи!$AK$17:$AK$445</c:f>
              <c:numCache>
                <c:formatCode>General</c:formatCode>
                <c:ptCount val="429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323.91877565444315</c:v>
                </c:pt>
                <c:pt idx="196">
                  <c:v>287.49286432707208</c:v>
                </c:pt>
                <c:pt idx="197">
                  <c:v>269.66047788620983</c:v>
                </c:pt>
                <c:pt idx="198">
                  <c:v>267.59453067659769</c:v>
                </c:pt>
                <c:pt idx="199">
                  <c:v>260.09188028379589</c:v>
                </c:pt>
                <c:pt idx="200">
                  <c:v>243.56430260689919</c:v>
                </c:pt>
                <c:pt idx="201">
                  <c:v>227.03672493000244</c:v>
                </c:pt>
                <c:pt idx="202">
                  <c:v>226.16685242069209</c:v>
                </c:pt>
                <c:pt idx="203">
                  <c:v>234.97431157745945</c:v>
                </c:pt>
                <c:pt idx="204">
                  <c:v>233.23456655883874</c:v>
                </c:pt>
                <c:pt idx="205">
                  <c:v>226.92799086633866</c:v>
                </c:pt>
                <c:pt idx="206">
                  <c:v>232.90836436784733</c:v>
                </c:pt>
                <c:pt idx="207">
                  <c:v>213.98863729034713</c:v>
                </c:pt>
                <c:pt idx="208">
                  <c:v>186.80512137439857</c:v>
                </c:pt>
                <c:pt idx="209">
                  <c:v>174.08323592573464</c:v>
                </c:pt>
                <c:pt idx="210">
                  <c:v>181.15095006388125</c:v>
                </c:pt>
                <c:pt idx="211">
                  <c:v>180.06360942724331</c:v>
                </c:pt>
                <c:pt idx="212">
                  <c:v>179.62867317258815</c:v>
                </c:pt>
                <c:pt idx="213">
                  <c:v>168.32033055155355</c:v>
                </c:pt>
                <c:pt idx="214">
                  <c:v>151.57528474732922</c:v>
                </c:pt>
                <c:pt idx="215">
                  <c:v>142.55035746323429</c:v>
                </c:pt>
                <c:pt idx="216">
                  <c:v>133.19922798814798</c:v>
                </c:pt>
                <c:pt idx="217">
                  <c:v>130.26340826922555</c:v>
                </c:pt>
                <c:pt idx="218">
                  <c:v>126.13151385000135</c:v>
                </c:pt>
                <c:pt idx="219">
                  <c:v>126.78391823198413</c:v>
                </c:pt>
                <c:pt idx="220">
                  <c:v>129.61100388724276</c:v>
                </c:pt>
                <c:pt idx="221">
                  <c:v>133.74289830646694</c:v>
                </c:pt>
                <c:pt idx="222">
                  <c:v>133.63416424280317</c:v>
                </c:pt>
                <c:pt idx="223">
                  <c:v>135.26517519776007</c:v>
                </c:pt>
                <c:pt idx="224">
                  <c:v>136.5699839617256</c:v>
                </c:pt>
                <c:pt idx="225">
                  <c:v>137.33112240737216</c:v>
                </c:pt>
                <c:pt idx="226">
                  <c:v>136.89618615271698</c:v>
                </c:pt>
                <c:pt idx="227">
                  <c:v>145.70364530948433</c:v>
                </c:pt>
                <c:pt idx="228">
                  <c:v>153.74996602060509</c:v>
                </c:pt>
                <c:pt idx="229">
                  <c:v>157.8818604398293</c:v>
                </c:pt>
                <c:pt idx="230">
                  <c:v>164.62337238698453</c:v>
                </c:pt>
                <c:pt idx="231">
                  <c:v>171.90855465245875</c:v>
                </c:pt>
                <c:pt idx="232">
                  <c:v>176.58411939000192</c:v>
                </c:pt>
                <c:pt idx="233">
                  <c:v>177.88892815396741</c:v>
                </c:pt>
                <c:pt idx="234">
                  <c:v>184.30423791013129</c:v>
                </c:pt>
                <c:pt idx="235">
                  <c:v>191.80688830293312</c:v>
                </c:pt>
                <c:pt idx="236">
                  <c:v>200.17941120504526</c:v>
                </c:pt>
                <c:pt idx="237">
                  <c:v>210.07421099845055</c:v>
                </c:pt>
                <c:pt idx="238">
                  <c:v>216.70698888194198</c:v>
                </c:pt>
                <c:pt idx="239">
                  <c:v>220.18647891918343</c:v>
                </c:pt>
                <c:pt idx="240">
                  <c:v>222.79609644711445</c:v>
                </c:pt>
                <c:pt idx="241">
                  <c:v>225.40571397504553</c:v>
                </c:pt>
                <c:pt idx="242">
                  <c:v>235.51798189577841</c:v>
                </c:pt>
                <c:pt idx="243">
                  <c:v>246.6088563894854</c:v>
                </c:pt>
                <c:pt idx="244">
                  <c:v>252.26302770000271</c:v>
                </c:pt>
                <c:pt idx="245">
                  <c:v>263.13643406638215</c:v>
                </c:pt>
                <c:pt idx="246">
                  <c:v>263.4626362573735</c:v>
                </c:pt>
                <c:pt idx="247">
                  <c:v>263.68010438470111</c:v>
                </c:pt>
                <c:pt idx="248">
                  <c:v>280.31641612526164</c:v>
                </c:pt>
                <c:pt idx="249">
                  <c:v>292.05969500095142</c:v>
                </c:pt>
                <c:pt idx="250">
                  <c:v>307.82613423220158</c:v>
                </c:pt>
                <c:pt idx="251">
                  <c:v>323.26637127246039</c:v>
                </c:pt>
                <c:pt idx="252">
                  <c:v>336.74939516677085</c:v>
                </c:pt>
                <c:pt idx="253">
                  <c:v>348.38393997879689</c:v>
                </c:pt>
                <c:pt idx="254">
                  <c:v>352.73330252534868</c:v>
                </c:pt>
                <c:pt idx="255">
                  <c:v>387.52820289776281</c:v>
                </c:pt>
                <c:pt idx="256">
                  <c:v>405.68679152961641</c:v>
                </c:pt>
                <c:pt idx="257">
                  <c:v>401.88109930138364</c:v>
                </c:pt>
                <c:pt idx="258">
                  <c:v>424.60651860711664</c:v>
                </c:pt>
                <c:pt idx="259">
                  <c:v>455.595726751298</c:v>
                </c:pt>
                <c:pt idx="260">
                  <c:v>473.53684725582411</c:v>
                </c:pt>
                <c:pt idx="261">
                  <c:v>480.49582733030689</c:v>
                </c:pt>
                <c:pt idx="262">
                  <c:v>502.46010819039333</c:v>
                </c:pt>
                <c:pt idx="263">
                  <c:v>538.23361513578163</c:v>
                </c:pt>
                <c:pt idx="264">
                  <c:v>558.89308723190254</c:v>
                </c:pt>
                <c:pt idx="265">
                  <c:v>579.98749558267866</c:v>
                </c:pt>
                <c:pt idx="266">
                  <c:v>610.32429934487732</c:v>
                </c:pt>
                <c:pt idx="267">
                  <c:v>626.19947263979122</c:v>
                </c:pt>
                <c:pt idx="268">
                  <c:v>631.85364395030854</c:v>
                </c:pt>
                <c:pt idx="269">
                  <c:v>667.6271508956969</c:v>
                </c:pt>
                <c:pt idx="270">
                  <c:v>704.16179628673171</c:v>
                </c:pt>
                <c:pt idx="271">
                  <c:v>760.70350939190473</c:v>
                </c:pt>
                <c:pt idx="272">
                  <c:v>791.69271753608621</c:v>
                </c:pt>
                <c:pt idx="273">
                  <c:v>807.45915676733625</c:v>
                </c:pt>
                <c:pt idx="274">
                  <c:v>827.3574904178106</c:v>
                </c:pt>
                <c:pt idx="275">
                  <c:v>835.62127925625907</c:v>
                </c:pt>
                <c:pt idx="276">
                  <c:v>862.58732704488</c:v>
                </c:pt>
                <c:pt idx="277">
                  <c:v>892.27172642509584</c:v>
                </c:pt>
                <c:pt idx="278">
                  <c:v>924.78321146057021</c:v>
                </c:pt>
                <c:pt idx="279">
                  <c:v>950.33571642156187</c:v>
                </c:pt>
                <c:pt idx="280">
                  <c:v>969.58164569005362</c:v>
                </c:pt>
                <c:pt idx="281">
                  <c:v>982.62973332970887</c:v>
                </c:pt>
                <c:pt idx="282">
                  <c:v>986.8703618125968</c:v>
                </c:pt>
                <c:pt idx="283">
                  <c:v>988.17517057656244</c:v>
                </c:pt>
                <c:pt idx="284">
                  <c:v>1008.7259086090195</c:v>
                </c:pt>
                <c:pt idx="285">
                  <c:v>1018.511974338761</c:v>
                </c:pt>
                <c:pt idx="286">
                  <c:v>1015.7936227471661</c:v>
                </c:pt>
                <c:pt idx="287">
                  <c:v>1026.4495609862181</c:v>
                </c:pt>
                <c:pt idx="288">
                  <c:v>1021.1215918666921</c:v>
                </c:pt>
                <c:pt idx="289">
                  <c:v>1017.0984315111316</c:v>
                </c:pt>
                <c:pt idx="290">
                  <c:v>1014.1626117922091</c:v>
                </c:pt>
                <c:pt idx="291">
                  <c:v>1001.3319922798814</c:v>
                </c:pt>
                <c:pt idx="292">
                  <c:v>993.50313969608828</c:v>
                </c:pt>
                <c:pt idx="293">
                  <c:v>973.82227417294155</c:v>
                </c:pt>
                <c:pt idx="294">
                  <c:v>951.96672737651886</c:v>
                </c:pt>
                <c:pt idx="295">
                  <c:v>931.08978715307035</c:v>
                </c:pt>
                <c:pt idx="296">
                  <c:v>923.15220050561334</c:v>
                </c:pt>
                <c:pt idx="297">
                  <c:v>895.64248239867345</c:v>
                </c:pt>
                <c:pt idx="298">
                  <c:v>859.97770951694895</c:v>
                </c:pt>
                <c:pt idx="299">
                  <c:v>824.2042025715607</c:v>
                </c:pt>
                <c:pt idx="300">
                  <c:v>797.67309103759476</c:v>
                </c:pt>
                <c:pt idx="301">
                  <c:v>757.33275341832712</c:v>
                </c:pt>
                <c:pt idx="302">
                  <c:v>741.022643868758</c:v>
                </c:pt>
                <c:pt idx="303">
                  <c:v>734.60733411259412</c:v>
                </c:pt>
                <c:pt idx="304">
                  <c:v>705.79280724168871</c:v>
                </c:pt>
                <c:pt idx="305">
                  <c:v>664.36512898578303</c:v>
                </c:pt>
                <c:pt idx="306">
                  <c:v>625.65580232147227</c:v>
                </c:pt>
                <c:pt idx="307">
                  <c:v>595.64520075026508</c:v>
                </c:pt>
                <c:pt idx="308">
                  <c:v>574.11585614483386</c:v>
                </c:pt>
                <c:pt idx="309">
                  <c:v>563.45991790578194</c:v>
                </c:pt>
                <c:pt idx="310">
                  <c:v>560.63283225052328</c:v>
                </c:pt>
                <c:pt idx="311">
                  <c:v>533.88425258922996</c:v>
                </c:pt>
                <c:pt idx="312">
                  <c:v>504.09111914535026</c:v>
                </c:pt>
                <c:pt idx="313">
                  <c:v>483.43164704922935</c:v>
                </c:pt>
                <c:pt idx="314">
                  <c:v>465.4905265447033</c:v>
                </c:pt>
                <c:pt idx="315">
                  <c:v>433.08777557289261</c:v>
                </c:pt>
                <c:pt idx="316">
                  <c:v>418.08247478728902</c:v>
                </c:pt>
                <c:pt idx="317">
                  <c:v>418.29994291461657</c:v>
                </c:pt>
                <c:pt idx="318">
                  <c:v>377.30720091336616</c:v>
                </c:pt>
                <c:pt idx="319">
                  <c:v>336.20572484845189</c:v>
                </c:pt>
                <c:pt idx="320">
                  <c:v>330.22535134694323</c:v>
                </c:pt>
                <c:pt idx="321">
                  <c:v>309.0222089325033</c:v>
                </c:pt>
                <c:pt idx="322">
                  <c:v>294.99551471987388</c:v>
                </c:pt>
                <c:pt idx="323">
                  <c:v>285.64438524478754</c:v>
                </c:pt>
                <c:pt idx="324">
                  <c:v>282.81729958952894</c:v>
                </c:pt>
                <c:pt idx="325">
                  <c:v>268.0294669312529</c:v>
                </c:pt>
                <c:pt idx="326">
                  <c:v>251.28442112702857</c:v>
                </c:pt>
                <c:pt idx="327">
                  <c:v>231.82102373120938</c:v>
                </c:pt>
                <c:pt idx="328">
                  <c:v>215.07597792698508</c:v>
                </c:pt>
                <c:pt idx="329">
                  <c:v>210.94408350776089</c:v>
                </c:pt>
                <c:pt idx="330">
                  <c:v>204.52877375159704</c:v>
                </c:pt>
                <c:pt idx="331">
                  <c:v>200.17941120504526</c:v>
                </c:pt>
                <c:pt idx="332">
                  <c:v>202.13662435099354</c:v>
                </c:pt>
                <c:pt idx="333">
                  <c:v>206.15978470655392</c:v>
                </c:pt>
                <c:pt idx="334">
                  <c:v>179.08500285426916</c:v>
                </c:pt>
                <c:pt idx="335">
                  <c:v>172.45222497077773</c:v>
                </c:pt>
                <c:pt idx="336">
                  <c:v>155.27224291189822</c:v>
                </c:pt>
                <c:pt idx="337">
                  <c:v>149.83553972870851</c:v>
                </c:pt>
                <c:pt idx="338">
                  <c:v>147.00845407344985</c:v>
                </c:pt>
                <c:pt idx="339">
                  <c:v>125.04417321336342</c:v>
                </c:pt>
                <c:pt idx="340">
                  <c:v>112.97469214668226</c:v>
                </c:pt>
                <c:pt idx="341">
                  <c:v>109.93013836409601</c:v>
                </c:pt>
                <c:pt idx="342">
                  <c:v>105.25457362655285</c:v>
                </c:pt>
                <c:pt idx="343">
                  <c:v>102.97115828961317</c:v>
                </c:pt>
                <c:pt idx="344">
                  <c:v>101.01394514366488</c:v>
                </c:pt>
                <c:pt idx="345">
                  <c:v>97.316986979095873</c:v>
                </c:pt>
                <c:pt idx="346">
                  <c:v>87.095984994699222</c:v>
                </c:pt>
                <c:pt idx="347">
                  <c:v>80.898143365862936</c:v>
                </c:pt>
                <c:pt idx="348">
                  <c:v>75.678908310000807</c:v>
                </c:pt>
                <c:pt idx="349">
                  <c:v>71.003343572457666</c:v>
                </c:pt>
                <c:pt idx="350">
                  <c:v>65.349172261940367</c:v>
                </c:pt>
                <c:pt idx="351">
                  <c:v>63.609427243319644</c:v>
                </c:pt>
                <c:pt idx="352">
                  <c:v>62.19588441569033</c:v>
                </c:pt>
                <c:pt idx="353">
                  <c:v>65.240438198276564</c:v>
                </c:pt>
                <c:pt idx="354">
                  <c:v>59.368798760431673</c:v>
                </c:pt>
                <c:pt idx="355">
                  <c:v>52.409818685948835</c:v>
                </c:pt>
                <c:pt idx="356">
                  <c:v>48.38665833038845</c:v>
                </c:pt>
                <c:pt idx="357">
                  <c:v>44.363497974828064</c:v>
                </c:pt>
                <c:pt idx="358">
                  <c:v>43.276157338190117</c:v>
                </c:pt>
                <c:pt idx="359">
                  <c:v>43.711093592845302</c:v>
                </c:pt>
                <c:pt idx="360">
                  <c:v>39.905401364612501</c:v>
                </c:pt>
                <c:pt idx="361">
                  <c:v>37.621986027672818</c:v>
                </c:pt>
                <c:pt idx="362">
                  <c:v>35.773506945388313</c:v>
                </c:pt>
                <c:pt idx="363">
                  <c:v>36.20844320004349</c:v>
                </c:pt>
                <c:pt idx="364">
                  <c:v>34.577432245086577</c:v>
                </c:pt>
                <c:pt idx="365">
                  <c:v>33.381357544784841</c:v>
                </c:pt>
                <c:pt idx="366">
                  <c:v>33.272623481121052</c:v>
                </c:pt>
                <c:pt idx="367">
                  <c:v>30.010601571207218</c:v>
                </c:pt>
                <c:pt idx="368">
                  <c:v>26.857313724957187</c:v>
                </c:pt>
                <c:pt idx="369">
                  <c:v>26.42237747030201</c:v>
                </c:pt>
                <c:pt idx="370">
                  <c:v>25.008834642672685</c:v>
                </c:pt>
                <c:pt idx="371">
                  <c:v>23.269089624051976</c:v>
                </c:pt>
                <c:pt idx="372">
                  <c:v>22.399217114741621</c:v>
                </c:pt>
                <c:pt idx="373">
                  <c:v>21.203142414439885</c:v>
                </c:pt>
                <c:pt idx="374">
                  <c:v>19.354663332155383</c:v>
                </c:pt>
                <c:pt idx="375">
                  <c:v>19.354663332155383</c:v>
                </c:pt>
                <c:pt idx="376">
                  <c:v>18.593524886508821</c:v>
                </c:pt>
                <c:pt idx="377">
                  <c:v>17.0712479952157</c:v>
                </c:pt>
                <c:pt idx="378">
                  <c:v>17.0712479952157</c:v>
                </c:pt>
                <c:pt idx="379">
                  <c:v>16.962513931551907</c:v>
                </c:pt>
                <c:pt idx="380">
                  <c:v>16.310109549569141</c:v>
                </c:pt>
                <c:pt idx="381">
                  <c:v>16.636311740560526</c:v>
                </c:pt>
                <c:pt idx="382">
                  <c:v>16.962513931551907</c:v>
                </c:pt>
                <c:pt idx="383">
                  <c:v>15.766439231250169</c:v>
                </c:pt>
                <c:pt idx="384">
                  <c:v>15.983907358577758</c:v>
                </c:pt>
                <c:pt idx="385">
                  <c:v>15.440237040258788</c:v>
                </c:pt>
                <c:pt idx="386">
                  <c:v>15.222768912931199</c:v>
                </c:pt>
                <c:pt idx="387">
                  <c:v>15.548971103922582</c:v>
                </c:pt>
                <c:pt idx="388">
                  <c:v>15.983907358577758</c:v>
                </c:pt>
                <c:pt idx="389">
                  <c:v>14.896566721939815</c:v>
                </c:pt>
                <c:pt idx="390">
                  <c:v>14.679098594612226</c:v>
                </c:pt>
                <c:pt idx="391">
                  <c:v>14.352896403620845</c:v>
                </c:pt>
                <c:pt idx="392">
                  <c:v>14.570364530948433</c:v>
                </c:pt>
                <c:pt idx="393">
                  <c:v>14.896566721939815</c:v>
                </c:pt>
                <c:pt idx="394">
                  <c:v>15.005300785603609</c:v>
                </c:pt>
                <c:pt idx="395">
                  <c:v>14.135428276293256</c:v>
                </c:pt>
                <c:pt idx="396">
                  <c:v>14.896566721939815</c:v>
                </c:pt>
                <c:pt idx="397">
                  <c:v>15.005300785603609</c:v>
                </c:pt>
                <c:pt idx="398">
                  <c:v>15.331502976594994</c:v>
                </c:pt>
                <c:pt idx="399">
                  <c:v>16.745045804224318</c:v>
                </c:pt>
                <c:pt idx="400">
                  <c:v>17.288716122543288</c:v>
                </c:pt>
                <c:pt idx="401">
                  <c:v>17.288716122543288</c:v>
                </c:pt>
                <c:pt idx="402">
                  <c:v>17.723652377198466</c:v>
                </c:pt>
                <c:pt idx="403">
                  <c:v>18.158588631853643</c:v>
                </c:pt>
                <c:pt idx="404">
                  <c:v>19.680865523146764</c:v>
                </c:pt>
                <c:pt idx="405">
                  <c:v>21.529344605431266</c:v>
                </c:pt>
                <c:pt idx="406">
                  <c:v>24.356430260689919</c:v>
                </c:pt>
                <c:pt idx="407">
                  <c:v>24.900100579008889</c:v>
                </c:pt>
                <c:pt idx="408">
                  <c:v>25.87870715198304</c:v>
                </c:pt>
                <c:pt idx="409">
                  <c:v>30.663005953189987</c:v>
                </c:pt>
                <c:pt idx="410">
                  <c:v>33.816293799440018</c:v>
                </c:pt>
                <c:pt idx="411">
                  <c:v>38.274390409655588</c:v>
                </c:pt>
                <c:pt idx="412">
                  <c:v>43.384891401853913</c:v>
                </c:pt>
                <c:pt idx="413">
                  <c:v>46.103242993448774</c:v>
                </c:pt>
                <c:pt idx="414">
                  <c:v>49.147796776035008</c:v>
                </c:pt>
                <c:pt idx="415">
                  <c:v>51.10500992198331</c:v>
                </c:pt>
                <c:pt idx="416">
                  <c:v>58.716394378448904</c:v>
                </c:pt>
                <c:pt idx="417">
                  <c:v>66.87144915323347</c:v>
                </c:pt>
                <c:pt idx="418">
                  <c:v>72.960556718405968</c:v>
                </c:pt>
                <c:pt idx="419">
                  <c:v>80.789409302199147</c:v>
                </c:pt>
                <c:pt idx="420">
                  <c:v>89.270666267975102</c:v>
                </c:pt>
                <c:pt idx="421">
                  <c:v>95.033571642156204</c:v>
                </c:pt>
                <c:pt idx="422">
                  <c:v>97.208252915432084</c:v>
                </c:pt>
                <c:pt idx="423">
                  <c:v>110.25634055508739</c:v>
                </c:pt>
                <c:pt idx="424">
                  <c:v>122.32582162176855</c:v>
                </c:pt>
                <c:pt idx="425">
                  <c:v>136.24378177073424</c:v>
                </c:pt>
                <c:pt idx="426">
                  <c:v>147.33465626444124</c:v>
                </c:pt>
                <c:pt idx="427">
                  <c:v>164.40590425965695</c:v>
                </c:pt>
                <c:pt idx="428">
                  <c:v>172.56095903444151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Възрастови_групи!$AL$17:$AL$445</c:f>
              <c:numCache>
                <c:formatCode>General</c:formatCode>
                <c:ptCount val="429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328.09259719272194</c:v>
                </c:pt>
                <c:pt idx="196">
                  <c:v>294.87862946330137</c:v>
                </c:pt>
                <c:pt idx="197">
                  <c:v>282.31872570007511</c:v>
                </c:pt>
                <c:pt idx="198">
                  <c:v>282.73738915884928</c:v>
                </c:pt>
                <c:pt idx="199">
                  <c:v>272.41035717575215</c:v>
                </c:pt>
                <c:pt idx="200">
                  <c:v>260.54822584381623</c:v>
                </c:pt>
                <c:pt idx="201">
                  <c:v>243.3830240340736</c:v>
                </c:pt>
                <c:pt idx="202">
                  <c:v>241.70837019897681</c:v>
                </c:pt>
                <c:pt idx="203">
                  <c:v>254.2682739622031</c:v>
                </c:pt>
                <c:pt idx="204">
                  <c:v>249.52342142942871</c:v>
                </c:pt>
                <c:pt idx="205">
                  <c:v>243.80168749284786</c:v>
                </c:pt>
                <c:pt idx="206">
                  <c:v>245.89500478671886</c:v>
                </c:pt>
                <c:pt idx="207">
                  <c:v>232.63732859220227</c:v>
                </c:pt>
                <c:pt idx="208">
                  <c:v>206.54063966194323</c:v>
                </c:pt>
                <c:pt idx="209">
                  <c:v>191.88741860484589</c:v>
                </c:pt>
                <c:pt idx="210">
                  <c:v>197.88826151394289</c:v>
                </c:pt>
                <c:pt idx="211">
                  <c:v>191.05009168729748</c:v>
                </c:pt>
                <c:pt idx="212">
                  <c:v>190.49187374226517</c:v>
                </c:pt>
                <c:pt idx="213">
                  <c:v>182.81637699807135</c:v>
                </c:pt>
                <c:pt idx="214">
                  <c:v>163.83696686697388</c:v>
                </c:pt>
                <c:pt idx="215">
                  <c:v>151.27706310374759</c:v>
                </c:pt>
                <c:pt idx="216">
                  <c:v>142.20602149697305</c:v>
                </c:pt>
                <c:pt idx="217">
                  <c:v>134.80963372529536</c:v>
                </c:pt>
                <c:pt idx="218">
                  <c:v>132.57676194516625</c:v>
                </c:pt>
                <c:pt idx="219">
                  <c:v>132.57676194516625</c:v>
                </c:pt>
                <c:pt idx="220">
                  <c:v>135.08874269781151</c:v>
                </c:pt>
                <c:pt idx="221">
                  <c:v>129.64611773374679</c:v>
                </c:pt>
                <c:pt idx="222">
                  <c:v>126.29681006355311</c:v>
                </c:pt>
                <c:pt idx="223">
                  <c:v>123.36616585213365</c:v>
                </c:pt>
                <c:pt idx="224">
                  <c:v>124.62215622845628</c:v>
                </c:pt>
                <c:pt idx="225">
                  <c:v>125.18037417348856</c:v>
                </c:pt>
                <c:pt idx="226">
                  <c:v>125.87814660477889</c:v>
                </c:pt>
                <c:pt idx="227">
                  <c:v>127.13413698110155</c:v>
                </c:pt>
                <c:pt idx="228">
                  <c:v>130.76255362381133</c:v>
                </c:pt>
                <c:pt idx="229">
                  <c:v>133.13497989019854</c:v>
                </c:pt>
                <c:pt idx="230">
                  <c:v>142.34557598323113</c:v>
                </c:pt>
                <c:pt idx="231">
                  <c:v>146.53221057097323</c:v>
                </c:pt>
                <c:pt idx="232">
                  <c:v>149.74196375490882</c:v>
                </c:pt>
                <c:pt idx="233">
                  <c:v>151.41661759000567</c:v>
                </c:pt>
                <c:pt idx="234">
                  <c:v>154.20770731516706</c:v>
                </c:pt>
                <c:pt idx="235">
                  <c:v>159.92944125174793</c:v>
                </c:pt>
                <c:pt idx="236">
                  <c:v>163.97652135323196</c:v>
                </c:pt>
                <c:pt idx="237">
                  <c:v>175.97820717142594</c:v>
                </c:pt>
                <c:pt idx="238">
                  <c:v>176.81553408897435</c:v>
                </c:pt>
                <c:pt idx="239">
                  <c:v>180.58350521794225</c:v>
                </c:pt>
                <c:pt idx="240">
                  <c:v>180.02528727290996</c:v>
                </c:pt>
                <c:pt idx="241">
                  <c:v>186.30523915452309</c:v>
                </c:pt>
                <c:pt idx="242">
                  <c:v>196.35316216510412</c:v>
                </c:pt>
                <c:pt idx="243">
                  <c:v>205.84286723065287</c:v>
                </c:pt>
                <c:pt idx="244">
                  <c:v>210.72727424968528</c:v>
                </c:pt>
                <c:pt idx="245">
                  <c:v>221.47296969155667</c:v>
                </c:pt>
                <c:pt idx="246">
                  <c:v>222.58940558162124</c:v>
                </c:pt>
                <c:pt idx="247">
                  <c:v>220.07742482897598</c:v>
                </c:pt>
                <c:pt idx="248">
                  <c:v>235.84708177613786</c:v>
                </c:pt>
                <c:pt idx="249">
                  <c:v>248.68609451188027</c:v>
                </c:pt>
                <c:pt idx="250">
                  <c:v>268.08416810175197</c:v>
                </c:pt>
                <c:pt idx="251">
                  <c:v>277.01565522226844</c:v>
                </c:pt>
                <c:pt idx="252">
                  <c:v>295.43684740833362</c:v>
                </c:pt>
                <c:pt idx="253">
                  <c:v>303.53100761130167</c:v>
                </c:pt>
                <c:pt idx="254">
                  <c:v>308.13630565781796</c:v>
                </c:pt>
                <c:pt idx="255">
                  <c:v>331.58145934917371</c:v>
                </c:pt>
                <c:pt idx="256">
                  <c:v>346.93245283756141</c:v>
                </c:pt>
                <c:pt idx="257">
                  <c:v>346.23468040627102</c:v>
                </c:pt>
                <c:pt idx="258">
                  <c:v>362.84166427098131</c:v>
                </c:pt>
                <c:pt idx="259">
                  <c:v>389.35701666001461</c:v>
                </c:pt>
                <c:pt idx="260">
                  <c:v>408.05731781859595</c:v>
                </c:pt>
                <c:pt idx="261">
                  <c:v>418.10524082917698</c:v>
                </c:pt>
                <c:pt idx="262">
                  <c:v>434.29356123511297</c:v>
                </c:pt>
                <c:pt idx="263">
                  <c:v>462.06490400046891</c:v>
                </c:pt>
                <c:pt idx="264">
                  <c:v>478.25322440640502</c:v>
                </c:pt>
                <c:pt idx="265">
                  <c:v>505.88501268550283</c:v>
                </c:pt>
                <c:pt idx="266">
                  <c:v>529.46972086311666</c:v>
                </c:pt>
                <c:pt idx="267">
                  <c:v>549.00734893924641</c:v>
                </c:pt>
                <c:pt idx="268">
                  <c:v>555.42685530711753</c:v>
                </c:pt>
                <c:pt idx="269">
                  <c:v>591.99013070673186</c:v>
                </c:pt>
                <c:pt idx="270">
                  <c:v>623.94810805982979</c:v>
                </c:pt>
                <c:pt idx="271">
                  <c:v>673.21084170892834</c:v>
                </c:pt>
                <c:pt idx="272">
                  <c:v>700.42396652925208</c:v>
                </c:pt>
                <c:pt idx="273">
                  <c:v>722.47357535802701</c:v>
                </c:pt>
                <c:pt idx="274">
                  <c:v>739.35966819525345</c:v>
                </c:pt>
                <c:pt idx="275">
                  <c:v>745.50006559060853</c:v>
                </c:pt>
                <c:pt idx="276">
                  <c:v>779.97002369635175</c:v>
                </c:pt>
                <c:pt idx="277">
                  <c:v>807.32270300293339</c:v>
                </c:pt>
                <c:pt idx="278">
                  <c:v>834.11716436448285</c:v>
                </c:pt>
                <c:pt idx="279">
                  <c:v>847.93305850403169</c:v>
                </c:pt>
                <c:pt idx="280">
                  <c:v>874.72751986558114</c:v>
                </c:pt>
                <c:pt idx="281">
                  <c:v>887.42697811506548</c:v>
                </c:pt>
                <c:pt idx="282">
                  <c:v>896.35846523558189</c:v>
                </c:pt>
                <c:pt idx="283">
                  <c:v>904.45262543854994</c:v>
                </c:pt>
                <c:pt idx="284">
                  <c:v>926.641788753583</c:v>
                </c:pt>
                <c:pt idx="285">
                  <c:v>943.8069905633256</c:v>
                </c:pt>
                <c:pt idx="286">
                  <c:v>952.31981422506783</c:v>
                </c:pt>
                <c:pt idx="287">
                  <c:v>955.94823086777774</c:v>
                </c:pt>
                <c:pt idx="288">
                  <c:v>949.11006104113233</c:v>
                </c:pt>
                <c:pt idx="289">
                  <c:v>949.11006104113233</c:v>
                </c:pt>
                <c:pt idx="290">
                  <c:v>948.41228860984199</c:v>
                </c:pt>
                <c:pt idx="291">
                  <c:v>943.10921813203527</c:v>
                </c:pt>
                <c:pt idx="292">
                  <c:v>943.94654504958373</c:v>
                </c:pt>
                <c:pt idx="293">
                  <c:v>938.92258354429316</c:v>
                </c:pt>
                <c:pt idx="294">
                  <c:v>917.98941060558263</c:v>
                </c:pt>
                <c:pt idx="295">
                  <c:v>900.54509982332411</c:v>
                </c:pt>
                <c:pt idx="296">
                  <c:v>892.86960307913012</c:v>
                </c:pt>
                <c:pt idx="297">
                  <c:v>878.35593650829094</c:v>
                </c:pt>
                <c:pt idx="298">
                  <c:v>847.23528607274136</c:v>
                </c:pt>
                <c:pt idx="299">
                  <c:v>819.32438882112751</c:v>
                </c:pt>
                <c:pt idx="300">
                  <c:v>796.43745307480413</c:v>
                </c:pt>
                <c:pt idx="301">
                  <c:v>767.96833787815774</c:v>
                </c:pt>
                <c:pt idx="302">
                  <c:v>754.29199822486692</c:v>
                </c:pt>
                <c:pt idx="303">
                  <c:v>746.19783802189897</c:v>
                </c:pt>
                <c:pt idx="304">
                  <c:v>718.14738628402688</c:v>
                </c:pt>
                <c:pt idx="305">
                  <c:v>684.37520060957399</c:v>
                </c:pt>
                <c:pt idx="306">
                  <c:v>658.13895719305685</c:v>
                </c:pt>
                <c:pt idx="307">
                  <c:v>632.46093172157214</c:v>
                </c:pt>
                <c:pt idx="308">
                  <c:v>611.10909532408743</c:v>
                </c:pt>
                <c:pt idx="309">
                  <c:v>597.99097361582881</c:v>
                </c:pt>
                <c:pt idx="310">
                  <c:v>594.36255697311901</c:v>
                </c:pt>
                <c:pt idx="311">
                  <c:v>562.40457962002097</c:v>
                </c:pt>
                <c:pt idx="312">
                  <c:v>538.40120798363307</c:v>
                </c:pt>
                <c:pt idx="313">
                  <c:v>510.35075624576103</c:v>
                </c:pt>
                <c:pt idx="314">
                  <c:v>490.95268265588936</c:v>
                </c:pt>
                <c:pt idx="315">
                  <c:v>455.5058431463396</c:v>
                </c:pt>
                <c:pt idx="316">
                  <c:v>443.22504835562955</c:v>
                </c:pt>
                <c:pt idx="317">
                  <c:v>443.5041573281456</c:v>
                </c:pt>
                <c:pt idx="318">
                  <c:v>407.91776333233787</c:v>
                </c:pt>
                <c:pt idx="319">
                  <c:v>370.51716101517519</c:v>
                </c:pt>
                <c:pt idx="320">
                  <c:v>359.49235660078762</c:v>
                </c:pt>
                <c:pt idx="321">
                  <c:v>334.09344010181894</c:v>
                </c:pt>
                <c:pt idx="322">
                  <c:v>321.25442736607653</c:v>
                </c:pt>
                <c:pt idx="323">
                  <c:v>316.37002034704409</c:v>
                </c:pt>
                <c:pt idx="324">
                  <c:v>312.7416037043343</c:v>
                </c:pt>
                <c:pt idx="325">
                  <c:v>298.36749161975308</c:v>
                </c:pt>
                <c:pt idx="326">
                  <c:v>282.03961672755895</c:v>
                </c:pt>
                <c:pt idx="327">
                  <c:v>266.82817772542933</c:v>
                </c:pt>
                <c:pt idx="328">
                  <c:v>249.52342142942871</c:v>
                </c:pt>
                <c:pt idx="329">
                  <c:v>250.50030283323517</c:v>
                </c:pt>
                <c:pt idx="330">
                  <c:v>243.52257852033171</c:v>
                </c:pt>
                <c:pt idx="331">
                  <c:v>237.52173561123467</c:v>
                </c:pt>
                <c:pt idx="332">
                  <c:v>237.3821811249766</c:v>
                </c:pt>
                <c:pt idx="333">
                  <c:v>241.5688157127187</c:v>
                </c:pt>
                <c:pt idx="334">
                  <c:v>210.44816527716918</c:v>
                </c:pt>
                <c:pt idx="335">
                  <c:v>206.54063966194323</c:v>
                </c:pt>
                <c:pt idx="336">
                  <c:v>188.81721990716835</c:v>
                </c:pt>
                <c:pt idx="337">
                  <c:v>180.16484175916804</c:v>
                </c:pt>
                <c:pt idx="338">
                  <c:v>175.97820717142594</c:v>
                </c:pt>
                <c:pt idx="339">
                  <c:v>151.13750861748952</c:v>
                </c:pt>
                <c:pt idx="340">
                  <c:v>140.11270420310203</c:v>
                </c:pt>
                <c:pt idx="341">
                  <c:v>133.27453437645661</c:v>
                </c:pt>
                <c:pt idx="342">
                  <c:v>125.31992865974662</c:v>
                </c:pt>
                <c:pt idx="343">
                  <c:v>117.6444319155528</c:v>
                </c:pt>
                <c:pt idx="344">
                  <c:v>114.85334219039139</c:v>
                </c:pt>
                <c:pt idx="345">
                  <c:v>112.34136143774614</c:v>
                </c:pt>
                <c:pt idx="346">
                  <c:v>100.75833907832634</c:v>
                </c:pt>
                <c:pt idx="347">
                  <c:v>92.664178875358303</c:v>
                </c:pt>
                <c:pt idx="348">
                  <c:v>89.454425691422699</c:v>
                </c:pt>
                <c:pt idx="349">
                  <c:v>83.314028296067633</c:v>
                </c:pt>
                <c:pt idx="350">
                  <c:v>76.057195010648002</c:v>
                </c:pt>
                <c:pt idx="351">
                  <c:v>73.405659771744681</c:v>
                </c:pt>
                <c:pt idx="352">
                  <c:v>71.731005936647847</c:v>
                </c:pt>
                <c:pt idx="353">
                  <c:v>73.8243232305189</c:v>
                </c:pt>
                <c:pt idx="354">
                  <c:v>66.009272000066986</c:v>
                </c:pt>
                <c:pt idx="355">
                  <c:v>59.450211145937708</c:v>
                </c:pt>
                <c:pt idx="356">
                  <c:v>54.007586181872988</c:v>
                </c:pt>
                <c:pt idx="357">
                  <c:v>49.960506080388967</c:v>
                </c:pt>
                <c:pt idx="358">
                  <c:v>50.100060566647038</c:v>
                </c:pt>
                <c:pt idx="359">
                  <c:v>49.262733649098614</c:v>
                </c:pt>
                <c:pt idx="360">
                  <c:v>45.355208033872664</c:v>
                </c:pt>
                <c:pt idx="361">
                  <c:v>43.261890740001618</c:v>
                </c:pt>
                <c:pt idx="362">
                  <c:v>39.214810638517591</c:v>
                </c:pt>
                <c:pt idx="363">
                  <c:v>39.075256152259527</c:v>
                </c:pt>
                <c:pt idx="364">
                  <c:v>39.354365124775669</c:v>
                </c:pt>
                <c:pt idx="365">
                  <c:v>38.09837474845304</c:v>
                </c:pt>
                <c:pt idx="366">
                  <c:v>37.679711289678828</c:v>
                </c:pt>
                <c:pt idx="367">
                  <c:v>34.609512592001295</c:v>
                </c:pt>
                <c:pt idx="368">
                  <c:v>32.79530427064639</c:v>
                </c:pt>
                <c:pt idx="369">
                  <c:v>31.120650435549553</c:v>
                </c:pt>
                <c:pt idx="370">
                  <c:v>30.143769031743066</c:v>
                </c:pt>
                <c:pt idx="371">
                  <c:v>29.166887627936578</c:v>
                </c:pt>
                <c:pt idx="372">
                  <c:v>27.771342765355879</c:v>
                </c:pt>
                <c:pt idx="373">
                  <c:v>27.631788279097805</c:v>
                </c:pt>
                <c:pt idx="374">
                  <c:v>28.748224169162366</c:v>
                </c:pt>
                <c:pt idx="375">
                  <c:v>27.492233792839738</c:v>
                </c:pt>
                <c:pt idx="376">
                  <c:v>28.050451737872017</c:v>
                </c:pt>
                <c:pt idx="377">
                  <c:v>26.934015847807458</c:v>
                </c:pt>
                <c:pt idx="378">
                  <c:v>26.096688930259038</c:v>
                </c:pt>
                <c:pt idx="379">
                  <c:v>25.538470985226763</c:v>
                </c:pt>
                <c:pt idx="380">
                  <c:v>24.980253040194484</c:v>
                </c:pt>
                <c:pt idx="381">
                  <c:v>24.561589581420275</c:v>
                </c:pt>
                <c:pt idx="382">
                  <c:v>24.561589581420275</c:v>
                </c:pt>
                <c:pt idx="383">
                  <c:v>23.863817150129925</c:v>
                </c:pt>
                <c:pt idx="384">
                  <c:v>23.724262663871855</c:v>
                </c:pt>
                <c:pt idx="385">
                  <c:v>22.468272287549226</c:v>
                </c:pt>
                <c:pt idx="386">
                  <c:v>22.189163315033088</c:v>
                </c:pt>
                <c:pt idx="387">
                  <c:v>21.630945370000809</c:v>
                </c:pt>
                <c:pt idx="388">
                  <c:v>18.839855644839414</c:v>
                </c:pt>
                <c:pt idx="389">
                  <c:v>17.862974241032926</c:v>
                </c:pt>
                <c:pt idx="390">
                  <c:v>17.304756296000647</c:v>
                </c:pt>
                <c:pt idx="391">
                  <c:v>16.467429378452227</c:v>
                </c:pt>
                <c:pt idx="392">
                  <c:v>14.792775543355392</c:v>
                </c:pt>
                <c:pt idx="393">
                  <c:v>15.2114390021296</c:v>
                </c:pt>
                <c:pt idx="394">
                  <c:v>15.350993488387672</c:v>
                </c:pt>
                <c:pt idx="395">
                  <c:v>16.048765919678022</c:v>
                </c:pt>
                <c:pt idx="396">
                  <c:v>16.188320405936089</c:v>
                </c:pt>
                <c:pt idx="397">
                  <c:v>16.467429378452227</c:v>
                </c:pt>
                <c:pt idx="398">
                  <c:v>17.02564732348451</c:v>
                </c:pt>
                <c:pt idx="399">
                  <c:v>18.002528727290997</c:v>
                </c:pt>
                <c:pt idx="400">
                  <c:v>18.281637699807135</c:v>
                </c:pt>
                <c:pt idx="401">
                  <c:v>18.560746672323276</c:v>
                </c:pt>
                <c:pt idx="402">
                  <c:v>20.235400507420113</c:v>
                </c:pt>
                <c:pt idx="403">
                  <c:v>21.351836397484671</c:v>
                </c:pt>
                <c:pt idx="404">
                  <c:v>20.933172938710459</c:v>
                </c:pt>
                <c:pt idx="405">
                  <c:v>22.328717801291159</c:v>
                </c:pt>
                <c:pt idx="406">
                  <c:v>24.422035095162204</c:v>
                </c:pt>
                <c:pt idx="407">
                  <c:v>26.096688930259038</c:v>
                </c:pt>
                <c:pt idx="408">
                  <c:v>26.096688930259038</c:v>
                </c:pt>
                <c:pt idx="409">
                  <c:v>26.934015847807458</c:v>
                </c:pt>
                <c:pt idx="410">
                  <c:v>30.841541463033412</c:v>
                </c:pt>
                <c:pt idx="411">
                  <c:v>33.632631188194807</c:v>
                </c:pt>
                <c:pt idx="412">
                  <c:v>36.842384372130411</c:v>
                </c:pt>
                <c:pt idx="413">
                  <c:v>40.889464473614431</c:v>
                </c:pt>
                <c:pt idx="414">
                  <c:v>44.517881116324247</c:v>
                </c:pt>
                <c:pt idx="415">
                  <c:v>45.634317006388805</c:v>
                </c:pt>
                <c:pt idx="416">
                  <c:v>50.65827851167932</c:v>
                </c:pt>
                <c:pt idx="417">
                  <c:v>55.542685530711758</c:v>
                </c:pt>
                <c:pt idx="418">
                  <c:v>61.543528439808753</c:v>
                </c:pt>
                <c:pt idx="419">
                  <c:v>68.80036172522837</c:v>
                </c:pt>
                <c:pt idx="420">
                  <c:v>75.778086038131875</c:v>
                </c:pt>
                <c:pt idx="421">
                  <c:v>79.825166139615888</c:v>
                </c:pt>
                <c:pt idx="422">
                  <c:v>82.75581035103535</c:v>
                </c:pt>
                <c:pt idx="423">
                  <c:v>94.757496169229341</c:v>
                </c:pt>
                <c:pt idx="424">
                  <c:v>104.66586469355229</c:v>
                </c:pt>
                <c:pt idx="425">
                  <c:v>119.4586402369077</c:v>
                </c:pt>
                <c:pt idx="426">
                  <c:v>134.67007923903728</c:v>
                </c:pt>
                <c:pt idx="427">
                  <c:v>148.20686440607005</c:v>
                </c:pt>
                <c:pt idx="428">
                  <c:v>156.71968806781231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Възрастови_групи!$AM$17:$AM$445</c:f>
              <c:numCache>
                <c:formatCode>General</c:formatCode>
                <c:ptCount val="429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321.91863506498731</c:v>
                </c:pt>
                <c:pt idx="196">
                  <c:v>285.0321247971242</c:v>
                </c:pt>
                <c:pt idx="197">
                  <c:v>265.91820584014056</c:v>
                </c:pt>
                <c:pt idx="198">
                  <c:v>265.24754201708851</c:v>
                </c:pt>
                <c:pt idx="199">
                  <c:v>262.5648867248803</c:v>
                </c:pt>
                <c:pt idx="200">
                  <c:v>240.76831247568845</c:v>
                </c:pt>
                <c:pt idx="201">
                  <c:v>228.02569983769936</c:v>
                </c:pt>
                <c:pt idx="202">
                  <c:v>229.36702748380344</c:v>
                </c:pt>
                <c:pt idx="203">
                  <c:v>242.10964012179255</c:v>
                </c:pt>
                <c:pt idx="204">
                  <c:v>234.73233806821995</c:v>
                </c:pt>
                <c:pt idx="205">
                  <c:v>231.0436870414336</c:v>
                </c:pt>
                <c:pt idx="206">
                  <c:v>238.75632100653223</c:v>
                </c:pt>
                <c:pt idx="207">
                  <c:v>214.27709146513217</c:v>
                </c:pt>
                <c:pt idx="208">
                  <c:v>190.80385765831019</c:v>
                </c:pt>
                <c:pt idx="209">
                  <c:v>180.40856840100329</c:v>
                </c:pt>
                <c:pt idx="210">
                  <c:v>191.8098533928883</c:v>
                </c:pt>
                <c:pt idx="211">
                  <c:v>190.80385765831019</c:v>
                </c:pt>
                <c:pt idx="212">
                  <c:v>187.78587045457596</c:v>
                </c:pt>
                <c:pt idx="213">
                  <c:v>170.6839429667485</c:v>
                </c:pt>
                <c:pt idx="214">
                  <c:v>157.60599841723337</c:v>
                </c:pt>
                <c:pt idx="215">
                  <c:v>144.86338577924428</c:v>
                </c:pt>
                <c:pt idx="216">
                  <c:v>134.80342843346347</c:v>
                </c:pt>
                <c:pt idx="217">
                  <c:v>124.74347108768259</c:v>
                </c:pt>
                <c:pt idx="218">
                  <c:v>119.04282859174009</c:v>
                </c:pt>
                <c:pt idx="219">
                  <c:v>120.0488243263182</c:v>
                </c:pt>
                <c:pt idx="220">
                  <c:v>115.68950947647983</c:v>
                </c:pt>
                <c:pt idx="221">
                  <c:v>113.34218609579763</c:v>
                </c:pt>
                <c:pt idx="222">
                  <c:v>114.34818183037571</c:v>
                </c:pt>
                <c:pt idx="223">
                  <c:v>108.31220742290718</c:v>
                </c:pt>
                <c:pt idx="224">
                  <c:v>103.28222875001677</c:v>
                </c:pt>
                <c:pt idx="225">
                  <c:v>104.95888830764692</c:v>
                </c:pt>
                <c:pt idx="226">
                  <c:v>105.62955213069895</c:v>
                </c:pt>
                <c:pt idx="227">
                  <c:v>105.96488404222498</c:v>
                </c:pt>
                <c:pt idx="228">
                  <c:v>108.31220742290718</c:v>
                </c:pt>
                <c:pt idx="229">
                  <c:v>108.64753933443323</c:v>
                </c:pt>
                <c:pt idx="230">
                  <c:v>113.67751800732366</c:v>
                </c:pt>
                <c:pt idx="231">
                  <c:v>119.04282859174009</c:v>
                </c:pt>
                <c:pt idx="232">
                  <c:v>123.40214344157847</c:v>
                </c:pt>
                <c:pt idx="233">
                  <c:v>123.06681153005245</c:v>
                </c:pt>
                <c:pt idx="234">
                  <c:v>126.42013064531274</c:v>
                </c:pt>
                <c:pt idx="235">
                  <c:v>130.77944549515109</c:v>
                </c:pt>
                <c:pt idx="236">
                  <c:v>134.80342843346347</c:v>
                </c:pt>
                <c:pt idx="237">
                  <c:v>148.5520368060306</c:v>
                </c:pt>
                <c:pt idx="238">
                  <c:v>154.92334312502516</c:v>
                </c:pt>
                <c:pt idx="239">
                  <c:v>154.92334312502516</c:v>
                </c:pt>
                <c:pt idx="240">
                  <c:v>156.93533459418134</c:v>
                </c:pt>
                <c:pt idx="241">
                  <c:v>161.96531326707174</c:v>
                </c:pt>
                <c:pt idx="242">
                  <c:v>164.31263664775395</c:v>
                </c:pt>
                <c:pt idx="243">
                  <c:v>167.33062385148818</c:v>
                </c:pt>
                <c:pt idx="244">
                  <c:v>168.67195149759232</c:v>
                </c:pt>
                <c:pt idx="245">
                  <c:v>171.35460678980053</c:v>
                </c:pt>
                <c:pt idx="246">
                  <c:v>177.39058119726906</c:v>
                </c:pt>
                <c:pt idx="247">
                  <c:v>178.06124502032111</c:v>
                </c:pt>
                <c:pt idx="248">
                  <c:v>188.12120236610198</c:v>
                </c:pt>
                <c:pt idx="249">
                  <c:v>198.18115971188283</c:v>
                </c:pt>
                <c:pt idx="250">
                  <c:v>210.58844043834588</c:v>
                </c:pt>
                <c:pt idx="251">
                  <c:v>216.62441484581436</c:v>
                </c:pt>
                <c:pt idx="252">
                  <c:v>226.68437219159526</c:v>
                </c:pt>
                <c:pt idx="253">
                  <c:v>238.08565718348018</c:v>
                </c:pt>
                <c:pt idx="254">
                  <c:v>240.76831247568845</c:v>
                </c:pt>
                <c:pt idx="255">
                  <c:v>259.88223143267209</c:v>
                </c:pt>
                <c:pt idx="256">
                  <c:v>280.33747803575977</c:v>
                </c:pt>
                <c:pt idx="257">
                  <c:v>279.33148230118172</c:v>
                </c:pt>
                <c:pt idx="258">
                  <c:v>295.76274596595715</c:v>
                </c:pt>
                <c:pt idx="259">
                  <c:v>310.18201816157631</c:v>
                </c:pt>
                <c:pt idx="260">
                  <c:v>317.55932021514894</c:v>
                </c:pt>
                <c:pt idx="261">
                  <c:v>325.60728609177363</c:v>
                </c:pt>
                <c:pt idx="262">
                  <c:v>339.35589446434079</c:v>
                </c:pt>
                <c:pt idx="263">
                  <c:v>353.10450283690795</c:v>
                </c:pt>
                <c:pt idx="264">
                  <c:v>372.55375370541765</c:v>
                </c:pt>
                <c:pt idx="265">
                  <c:v>396.36231942376565</c:v>
                </c:pt>
                <c:pt idx="266">
                  <c:v>410.44625970785887</c:v>
                </c:pt>
                <c:pt idx="267">
                  <c:v>420.50621705363966</c:v>
                </c:pt>
                <c:pt idx="268">
                  <c:v>430.23084248789451</c:v>
                </c:pt>
                <c:pt idx="269">
                  <c:v>465.10536128660146</c:v>
                </c:pt>
                <c:pt idx="270">
                  <c:v>488.57859509342353</c:v>
                </c:pt>
                <c:pt idx="271">
                  <c:v>531.83641168028112</c:v>
                </c:pt>
                <c:pt idx="272">
                  <c:v>553.63298592947297</c:v>
                </c:pt>
                <c:pt idx="273">
                  <c:v>577.10621973629497</c:v>
                </c:pt>
                <c:pt idx="274">
                  <c:v>589.51350046275809</c:v>
                </c:pt>
                <c:pt idx="275">
                  <c:v>595.21414295870045</c:v>
                </c:pt>
                <c:pt idx="276">
                  <c:v>616.00472147331425</c:v>
                </c:pt>
                <c:pt idx="277">
                  <c:v>633.10664896114167</c:v>
                </c:pt>
                <c:pt idx="278">
                  <c:v>650.54390836049515</c:v>
                </c:pt>
                <c:pt idx="279">
                  <c:v>662.28052526390627</c:v>
                </c:pt>
                <c:pt idx="280">
                  <c:v>676.69979745952548</c:v>
                </c:pt>
                <c:pt idx="281">
                  <c:v>687.09508671683227</c:v>
                </c:pt>
                <c:pt idx="282">
                  <c:v>696.14904832803506</c:v>
                </c:pt>
                <c:pt idx="283">
                  <c:v>703.5263503816077</c:v>
                </c:pt>
                <c:pt idx="284">
                  <c:v>708.22099714297212</c:v>
                </c:pt>
                <c:pt idx="285">
                  <c:v>719.95761404638313</c:v>
                </c:pt>
                <c:pt idx="286">
                  <c:v>734.37688624200234</c:v>
                </c:pt>
                <c:pt idx="287">
                  <c:v>742.42485211862697</c:v>
                </c:pt>
                <c:pt idx="288">
                  <c:v>742.08952020710092</c:v>
                </c:pt>
                <c:pt idx="289">
                  <c:v>741.75418829557498</c:v>
                </c:pt>
                <c:pt idx="290">
                  <c:v>748.4608265260955</c:v>
                </c:pt>
                <c:pt idx="291">
                  <c:v>759.86211151798045</c:v>
                </c:pt>
                <c:pt idx="292">
                  <c:v>750.80814990677777</c:v>
                </c:pt>
                <c:pt idx="293">
                  <c:v>737.39487344573661</c:v>
                </c:pt>
                <c:pt idx="294">
                  <c:v>733.70622241895035</c:v>
                </c:pt>
                <c:pt idx="295">
                  <c:v>718.95161831180496</c:v>
                </c:pt>
                <c:pt idx="296">
                  <c:v>711.23898434670639</c:v>
                </c:pt>
                <c:pt idx="297">
                  <c:v>697.82570788566522</c:v>
                </c:pt>
                <c:pt idx="298">
                  <c:v>691.1190696551447</c:v>
                </c:pt>
                <c:pt idx="299">
                  <c:v>677.03512937105154</c:v>
                </c:pt>
                <c:pt idx="300">
                  <c:v>649.87324453744316</c:v>
                </c:pt>
                <c:pt idx="301">
                  <c:v>624.38801926146505</c:v>
                </c:pt>
                <c:pt idx="302">
                  <c:v>614.66339382721014</c:v>
                </c:pt>
                <c:pt idx="303">
                  <c:v>612.65140235805404</c:v>
                </c:pt>
                <c:pt idx="304">
                  <c:v>592.86681957801841</c:v>
                </c:pt>
                <c:pt idx="305">
                  <c:v>566.71093047898808</c:v>
                </c:pt>
                <c:pt idx="306">
                  <c:v>552.62699019489492</c:v>
                </c:pt>
                <c:pt idx="307">
                  <c:v>547.26167961047838</c:v>
                </c:pt>
                <c:pt idx="308">
                  <c:v>535.86039461859355</c:v>
                </c:pt>
                <c:pt idx="309">
                  <c:v>527.8124287419688</c:v>
                </c:pt>
                <c:pt idx="310">
                  <c:v>523.45311389213043</c:v>
                </c:pt>
                <c:pt idx="311">
                  <c:v>495.62056523547005</c:v>
                </c:pt>
                <c:pt idx="312">
                  <c:v>476.17131436696036</c:v>
                </c:pt>
                <c:pt idx="313">
                  <c:v>450.35075717945625</c:v>
                </c:pt>
                <c:pt idx="314">
                  <c:v>434.25482542620688</c:v>
                </c:pt>
                <c:pt idx="315">
                  <c:v>412.45825117701503</c:v>
                </c:pt>
                <c:pt idx="316">
                  <c:v>406.0869448580205</c:v>
                </c:pt>
                <c:pt idx="317">
                  <c:v>403.73962147733829</c:v>
                </c:pt>
                <c:pt idx="318">
                  <c:v>374.90107708609986</c:v>
                </c:pt>
                <c:pt idx="319">
                  <c:v>344.72120504875727</c:v>
                </c:pt>
                <c:pt idx="320">
                  <c:v>347.40386034096548</c:v>
                </c:pt>
                <c:pt idx="321">
                  <c:v>318.90064786125305</c:v>
                </c:pt>
                <c:pt idx="322">
                  <c:v>303.81071184258178</c:v>
                </c:pt>
                <c:pt idx="323">
                  <c:v>297.1040736120612</c:v>
                </c:pt>
                <c:pt idx="324">
                  <c:v>292.07409493917078</c:v>
                </c:pt>
                <c:pt idx="325">
                  <c:v>283.35546523949404</c:v>
                </c:pt>
                <c:pt idx="326">
                  <c:v>266.92420157471867</c:v>
                </c:pt>
                <c:pt idx="327">
                  <c:v>256.52891231741177</c:v>
                </c:pt>
                <c:pt idx="328">
                  <c:v>247.13961879468297</c:v>
                </c:pt>
                <c:pt idx="329">
                  <c:v>244.45696350247474</c:v>
                </c:pt>
                <c:pt idx="330">
                  <c:v>235.738333802798</c:v>
                </c:pt>
                <c:pt idx="331">
                  <c:v>227.35503601464731</c:v>
                </c:pt>
                <c:pt idx="332">
                  <c:v>224.00171689938702</c:v>
                </c:pt>
                <c:pt idx="333">
                  <c:v>225.67837645701715</c:v>
                </c:pt>
                <c:pt idx="334">
                  <c:v>190.13319383525814</c:v>
                </c:pt>
                <c:pt idx="335">
                  <c:v>187.11520663152388</c:v>
                </c:pt>
                <c:pt idx="336">
                  <c:v>171.68993870132655</c:v>
                </c:pt>
                <c:pt idx="337">
                  <c:v>169.34261532064437</c:v>
                </c:pt>
                <c:pt idx="338">
                  <c:v>164.983300470806</c:v>
                </c:pt>
                <c:pt idx="339">
                  <c:v>143.52205813314021</c:v>
                </c:pt>
                <c:pt idx="340">
                  <c:v>133.12676887583331</c:v>
                </c:pt>
                <c:pt idx="341">
                  <c:v>124.40813917615657</c:v>
                </c:pt>
                <c:pt idx="342">
                  <c:v>121.72548388394834</c:v>
                </c:pt>
                <c:pt idx="343">
                  <c:v>115.01884565342777</c:v>
                </c:pt>
                <c:pt idx="344">
                  <c:v>110.6595308035894</c:v>
                </c:pt>
                <c:pt idx="345">
                  <c:v>108.64753933443323</c:v>
                </c:pt>
                <c:pt idx="346">
                  <c:v>101.60556919238661</c:v>
                </c:pt>
                <c:pt idx="347">
                  <c:v>95.234262873392083</c:v>
                </c:pt>
                <c:pt idx="348">
                  <c:v>91.880943758131806</c:v>
                </c:pt>
                <c:pt idx="349">
                  <c:v>88.192292731345489</c:v>
                </c:pt>
                <c:pt idx="350">
                  <c:v>82.491650235403</c:v>
                </c:pt>
                <c:pt idx="351">
                  <c:v>76.791007739460511</c:v>
                </c:pt>
                <c:pt idx="352">
                  <c:v>74.108352447252301</c:v>
                </c:pt>
                <c:pt idx="353">
                  <c:v>77.461671562512578</c:v>
                </c:pt>
                <c:pt idx="354">
                  <c:v>71.425697155044062</c:v>
                </c:pt>
                <c:pt idx="355">
                  <c:v>67.401714216731733</c:v>
                </c:pt>
                <c:pt idx="356">
                  <c:v>58.347752605528953</c:v>
                </c:pt>
                <c:pt idx="357">
                  <c:v>55.329765401794702</c:v>
                </c:pt>
                <c:pt idx="358">
                  <c:v>54.994433490268669</c:v>
                </c:pt>
                <c:pt idx="359">
                  <c:v>54.323769667216617</c:v>
                </c:pt>
                <c:pt idx="360">
                  <c:v>51.641114375008385</c:v>
                </c:pt>
                <c:pt idx="361">
                  <c:v>50.970450551956333</c:v>
                </c:pt>
                <c:pt idx="362">
                  <c:v>49.293790994326187</c:v>
                </c:pt>
                <c:pt idx="363">
                  <c:v>46.611135702117956</c:v>
                </c:pt>
                <c:pt idx="364">
                  <c:v>43.928480409909724</c:v>
                </c:pt>
                <c:pt idx="365">
                  <c:v>43.257816586857672</c:v>
                </c:pt>
                <c:pt idx="366">
                  <c:v>42.587152763805619</c:v>
                </c:pt>
                <c:pt idx="367">
                  <c:v>35.880514533285051</c:v>
                </c:pt>
                <c:pt idx="368">
                  <c:v>35.209850710232985</c:v>
                </c:pt>
                <c:pt idx="369">
                  <c:v>33.19785924107682</c:v>
                </c:pt>
                <c:pt idx="370">
                  <c:v>32.862527329550787</c:v>
                </c:pt>
                <c:pt idx="371">
                  <c:v>31.856531594972704</c:v>
                </c:pt>
                <c:pt idx="372">
                  <c:v>31.856531594972704</c:v>
                </c:pt>
                <c:pt idx="373">
                  <c:v>30.850535860394618</c:v>
                </c:pt>
                <c:pt idx="374">
                  <c:v>26.826552922082278</c:v>
                </c:pt>
                <c:pt idx="375">
                  <c:v>22.802569983769935</c:v>
                </c:pt>
                <c:pt idx="376">
                  <c:v>23.137901895295965</c:v>
                </c:pt>
                <c:pt idx="377">
                  <c:v>21.796574249191853</c:v>
                </c:pt>
                <c:pt idx="378">
                  <c:v>22.467238072243905</c:v>
                </c:pt>
                <c:pt idx="379">
                  <c:v>23.473233806821995</c:v>
                </c:pt>
                <c:pt idx="380">
                  <c:v>24.814561452926103</c:v>
                </c:pt>
                <c:pt idx="381">
                  <c:v>24.814561452926103</c:v>
                </c:pt>
                <c:pt idx="382">
                  <c:v>23.808565718348021</c:v>
                </c:pt>
                <c:pt idx="383">
                  <c:v>22.467238072243905</c:v>
                </c:pt>
                <c:pt idx="384">
                  <c:v>21.796574249191853</c:v>
                </c:pt>
                <c:pt idx="385">
                  <c:v>19.449250868509651</c:v>
                </c:pt>
                <c:pt idx="386">
                  <c:v>18.107923222405535</c:v>
                </c:pt>
                <c:pt idx="387">
                  <c:v>17.772591310879509</c:v>
                </c:pt>
                <c:pt idx="388">
                  <c:v>17.772591310879509</c:v>
                </c:pt>
                <c:pt idx="389">
                  <c:v>18.107923222405535</c:v>
                </c:pt>
                <c:pt idx="390">
                  <c:v>16.766595576301423</c:v>
                </c:pt>
                <c:pt idx="391">
                  <c:v>17.772591310879509</c:v>
                </c:pt>
                <c:pt idx="392">
                  <c:v>17.101927487827449</c:v>
                </c:pt>
                <c:pt idx="393">
                  <c:v>15.089936018671281</c:v>
                </c:pt>
                <c:pt idx="394">
                  <c:v>14.083940284093194</c:v>
                </c:pt>
                <c:pt idx="395">
                  <c:v>16.095931753249367</c:v>
                </c:pt>
                <c:pt idx="396">
                  <c:v>15.760599841723339</c:v>
                </c:pt>
                <c:pt idx="397">
                  <c:v>15.089936018671281</c:v>
                </c:pt>
                <c:pt idx="398">
                  <c:v>16.431263664775393</c:v>
                </c:pt>
                <c:pt idx="399">
                  <c:v>15.760599841723339</c:v>
                </c:pt>
                <c:pt idx="400">
                  <c:v>15.089936018671281</c:v>
                </c:pt>
                <c:pt idx="401">
                  <c:v>15.425267930197309</c:v>
                </c:pt>
                <c:pt idx="402">
                  <c:v>15.089936018671281</c:v>
                </c:pt>
                <c:pt idx="403">
                  <c:v>14.419272195619225</c:v>
                </c:pt>
                <c:pt idx="404">
                  <c:v>14.083940284093194</c:v>
                </c:pt>
                <c:pt idx="405">
                  <c:v>14.419272195619225</c:v>
                </c:pt>
                <c:pt idx="406">
                  <c:v>15.425267930197309</c:v>
                </c:pt>
                <c:pt idx="407">
                  <c:v>16.431263664775393</c:v>
                </c:pt>
                <c:pt idx="408">
                  <c:v>17.101927487827449</c:v>
                </c:pt>
                <c:pt idx="409">
                  <c:v>16.766595576301423</c:v>
                </c:pt>
                <c:pt idx="410">
                  <c:v>18.778587045457595</c:v>
                </c:pt>
                <c:pt idx="411">
                  <c:v>20.119914691561707</c:v>
                </c:pt>
                <c:pt idx="412">
                  <c:v>22.467238072243905</c:v>
                </c:pt>
                <c:pt idx="413">
                  <c:v>29.509208214290506</c:v>
                </c:pt>
                <c:pt idx="414">
                  <c:v>33.868523064128873</c:v>
                </c:pt>
                <c:pt idx="415">
                  <c:v>35.209850710232985</c:v>
                </c:pt>
                <c:pt idx="416">
                  <c:v>40.910493206175474</c:v>
                </c:pt>
                <c:pt idx="417">
                  <c:v>47.281799525170008</c:v>
                </c:pt>
                <c:pt idx="418">
                  <c:v>51.976446286534404</c:v>
                </c:pt>
                <c:pt idx="419">
                  <c:v>57.006424959424841</c:v>
                </c:pt>
                <c:pt idx="420">
                  <c:v>65.054390836049521</c:v>
                </c:pt>
                <c:pt idx="421">
                  <c:v>68.407709951309798</c:v>
                </c:pt>
                <c:pt idx="422">
                  <c:v>72.096360978096115</c:v>
                </c:pt>
                <c:pt idx="423">
                  <c:v>85.509637439137251</c:v>
                </c:pt>
                <c:pt idx="424">
                  <c:v>97.581586254074281</c:v>
                </c:pt>
                <c:pt idx="425">
                  <c:v>111.33019462664146</c:v>
                </c:pt>
                <c:pt idx="426">
                  <c:v>120.71948814937025</c:v>
                </c:pt>
                <c:pt idx="427">
                  <c:v>124.40813917615657</c:v>
                </c:pt>
                <c:pt idx="428">
                  <c:v>127.09079446836479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Възрастови_групи!$A$17:$A$445</c:f>
              <c:numCache>
                <c:formatCode>m/d/yyyy</c:formatCode>
                <c:ptCount val="429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  <c:pt idx="387">
                  <c:v>44389</c:v>
                </c:pt>
                <c:pt idx="388">
                  <c:v>44390</c:v>
                </c:pt>
                <c:pt idx="389">
                  <c:v>44391</c:v>
                </c:pt>
                <c:pt idx="390">
                  <c:v>44392</c:v>
                </c:pt>
                <c:pt idx="391">
                  <c:v>44393</c:v>
                </c:pt>
                <c:pt idx="392">
                  <c:v>44394</c:v>
                </c:pt>
                <c:pt idx="393">
                  <c:v>44395</c:v>
                </c:pt>
                <c:pt idx="394">
                  <c:v>44396</c:v>
                </c:pt>
                <c:pt idx="395">
                  <c:v>44397</c:v>
                </c:pt>
                <c:pt idx="396">
                  <c:v>44398</c:v>
                </c:pt>
                <c:pt idx="397">
                  <c:v>44399</c:v>
                </c:pt>
                <c:pt idx="398">
                  <c:v>44400</c:v>
                </c:pt>
                <c:pt idx="399">
                  <c:v>44401</c:v>
                </c:pt>
                <c:pt idx="400">
                  <c:v>44402</c:v>
                </c:pt>
                <c:pt idx="401">
                  <c:v>44403</c:v>
                </c:pt>
                <c:pt idx="402">
                  <c:v>44404</c:v>
                </c:pt>
                <c:pt idx="403">
                  <c:v>44405</c:v>
                </c:pt>
                <c:pt idx="404">
                  <c:v>44406</c:v>
                </c:pt>
                <c:pt idx="405">
                  <c:v>44407</c:v>
                </c:pt>
                <c:pt idx="406">
                  <c:v>44408</c:v>
                </c:pt>
                <c:pt idx="407">
                  <c:v>44409</c:v>
                </c:pt>
                <c:pt idx="408">
                  <c:v>44410</c:v>
                </c:pt>
                <c:pt idx="409">
                  <c:v>44411</c:v>
                </c:pt>
                <c:pt idx="410">
                  <c:v>44412</c:v>
                </c:pt>
                <c:pt idx="411">
                  <c:v>44413</c:v>
                </c:pt>
                <c:pt idx="412">
                  <c:v>44414</c:v>
                </c:pt>
                <c:pt idx="413">
                  <c:v>44415</c:v>
                </c:pt>
                <c:pt idx="414">
                  <c:v>44416</c:v>
                </c:pt>
                <c:pt idx="415">
                  <c:v>44417</c:v>
                </c:pt>
                <c:pt idx="416">
                  <c:v>44418</c:v>
                </c:pt>
                <c:pt idx="417">
                  <c:v>44419</c:v>
                </c:pt>
                <c:pt idx="418">
                  <c:v>44420</c:v>
                </c:pt>
                <c:pt idx="419">
                  <c:v>44421</c:v>
                </c:pt>
                <c:pt idx="420">
                  <c:v>44422</c:v>
                </c:pt>
                <c:pt idx="421">
                  <c:v>44423</c:v>
                </c:pt>
                <c:pt idx="422">
                  <c:v>44424</c:v>
                </c:pt>
                <c:pt idx="423">
                  <c:v>44425</c:v>
                </c:pt>
                <c:pt idx="424">
                  <c:v>44426</c:v>
                </c:pt>
                <c:pt idx="425">
                  <c:v>44427</c:v>
                </c:pt>
                <c:pt idx="426">
                  <c:v>44428</c:v>
                </c:pt>
                <c:pt idx="427">
                  <c:v>44429</c:v>
                </c:pt>
                <c:pt idx="428">
                  <c:v>44430</c:v>
                </c:pt>
              </c:numCache>
            </c:numRef>
          </c:cat>
          <c:val>
            <c:numRef>
              <c:f>Възрастови_групи!$AN$17:$AN$445</c:f>
              <c:numCache>
                <c:formatCode>General</c:formatCode>
                <c:ptCount val="429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230.82433472181688</c:v>
                </c:pt>
                <c:pt idx="196">
                  <c:v>196.33334217717757</c:v>
                </c:pt>
                <c:pt idx="197">
                  <c:v>191.02703563184843</c:v>
                </c:pt>
                <c:pt idx="198">
                  <c:v>196.33334217717757</c:v>
                </c:pt>
                <c:pt idx="199">
                  <c:v>183.06757581385477</c:v>
                </c:pt>
                <c:pt idx="200">
                  <c:v>175.10811599586108</c:v>
                </c:pt>
                <c:pt idx="201">
                  <c:v>164.49550290520284</c:v>
                </c:pt>
                <c:pt idx="202">
                  <c:v>151.22973654188002</c:v>
                </c:pt>
                <c:pt idx="203">
                  <c:v>172.45496272319653</c:v>
                </c:pt>
                <c:pt idx="204">
                  <c:v>167.14865617786739</c:v>
                </c:pt>
                <c:pt idx="205">
                  <c:v>167.14865617786739</c:v>
                </c:pt>
                <c:pt idx="206">
                  <c:v>161.84234963253826</c:v>
                </c:pt>
                <c:pt idx="207">
                  <c:v>185.72072908651933</c:v>
                </c:pt>
                <c:pt idx="208">
                  <c:v>172.45496272319653</c:v>
                </c:pt>
                <c:pt idx="209">
                  <c:v>161.84234963253826</c:v>
                </c:pt>
                <c:pt idx="210">
                  <c:v>188.37388235918388</c:v>
                </c:pt>
                <c:pt idx="211">
                  <c:v>185.72072908651933</c:v>
                </c:pt>
                <c:pt idx="212">
                  <c:v>180.41442254119019</c:v>
                </c:pt>
                <c:pt idx="213">
                  <c:v>177.76126926852564</c:v>
                </c:pt>
                <c:pt idx="214">
                  <c:v>151.22973654188002</c:v>
                </c:pt>
                <c:pt idx="215">
                  <c:v>143.27027672388635</c:v>
                </c:pt>
                <c:pt idx="216">
                  <c:v>140.61712345122177</c:v>
                </c:pt>
                <c:pt idx="217">
                  <c:v>122.04505054256984</c:v>
                </c:pt>
                <c:pt idx="218">
                  <c:v>119.39189726990529</c:v>
                </c:pt>
                <c:pt idx="219">
                  <c:v>119.39189726990529</c:v>
                </c:pt>
                <c:pt idx="220">
                  <c:v>122.04505054256984</c:v>
                </c:pt>
                <c:pt idx="221">
                  <c:v>98.166671088588785</c:v>
                </c:pt>
                <c:pt idx="222">
                  <c:v>106.12613090658247</c:v>
                </c:pt>
                <c:pt idx="223">
                  <c:v>98.166671088588785</c:v>
                </c:pt>
                <c:pt idx="224">
                  <c:v>87.554057997930542</c:v>
                </c:pt>
                <c:pt idx="225">
                  <c:v>79.594598179936852</c:v>
                </c:pt>
                <c:pt idx="226">
                  <c:v>87.554057997930542</c:v>
                </c:pt>
                <c:pt idx="227">
                  <c:v>90.207211270595096</c:v>
                </c:pt>
                <c:pt idx="228">
                  <c:v>95.513517815924217</c:v>
                </c:pt>
                <c:pt idx="229">
                  <c:v>98.166671088588785</c:v>
                </c:pt>
                <c:pt idx="230">
                  <c:v>100.81982436125334</c:v>
                </c:pt>
                <c:pt idx="231">
                  <c:v>108.77928417924703</c:v>
                </c:pt>
                <c:pt idx="232">
                  <c:v>108.77928417924703</c:v>
                </c:pt>
                <c:pt idx="233">
                  <c:v>108.77928417924703</c:v>
                </c:pt>
                <c:pt idx="234">
                  <c:v>106.12613090658247</c:v>
                </c:pt>
                <c:pt idx="235">
                  <c:v>108.77928417924703</c:v>
                </c:pt>
                <c:pt idx="236">
                  <c:v>106.12613090658247</c:v>
                </c:pt>
                <c:pt idx="237">
                  <c:v>116.73874399724072</c:v>
                </c:pt>
                <c:pt idx="238">
                  <c:v>108.77928417924703</c:v>
                </c:pt>
                <c:pt idx="239">
                  <c:v>111.4324374519116</c:v>
                </c:pt>
                <c:pt idx="240">
                  <c:v>106.12613090658247</c:v>
                </c:pt>
                <c:pt idx="241">
                  <c:v>108.77928417924703</c:v>
                </c:pt>
                <c:pt idx="242">
                  <c:v>111.4324374519116</c:v>
                </c:pt>
                <c:pt idx="243">
                  <c:v>114.08559072457616</c:v>
                </c:pt>
                <c:pt idx="244">
                  <c:v>108.77928417924703</c:v>
                </c:pt>
                <c:pt idx="245">
                  <c:v>100.81982436125334</c:v>
                </c:pt>
                <c:pt idx="246">
                  <c:v>100.81982436125334</c:v>
                </c:pt>
                <c:pt idx="247">
                  <c:v>95.513517815924217</c:v>
                </c:pt>
                <c:pt idx="248">
                  <c:v>108.77928417924703</c:v>
                </c:pt>
                <c:pt idx="249">
                  <c:v>124.69820381523441</c:v>
                </c:pt>
                <c:pt idx="250">
                  <c:v>132.65766363322811</c:v>
                </c:pt>
                <c:pt idx="251">
                  <c:v>124.69820381523441</c:v>
                </c:pt>
                <c:pt idx="252">
                  <c:v>127.35135708789898</c:v>
                </c:pt>
                <c:pt idx="253">
                  <c:v>140.61712345122177</c:v>
                </c:pt>
                <c:pt idx="254">
                  <c:v>143.27027672388635</c:v>
                </c:pt>
                <c:pt idx="255">
                  <c:v>148.57658326921546</c:v>
                </c:pt>
                <c:pt idx="256">
                  <c:v>159.1891963598737</c:v>
                </c:pt>
                <c:pt idx="257">
                  <c:v>156.53604308720915</c:v>
                </c:pt>
                <c:pt idx="258">
                  <c:v>164.49550290520284</c:v>
                </c:pt>
                <c:pt idx="259">
                  <c:v>180.41442254119019</c:v>
                </c:pt>
                <c:pt idx="260">
                  <c:v>191.02703563184843</c:v>
                </c:pt>
                <c:pt idx="261">
                  <c:v>201.63964872250668</c:v>
                </c:pt>
                <c:pt idx="262">
                  <c:v>198.98649544984212</c:v>
                </c:pt>
                <c:pt idx="263">
                  <c:v>212.25226181316495</c:v>
                </c:pt>
                <c:pt idx="264">
                  <c:v>228.17118144915233</c:v>
                </c:pt>
                <c:pt idx="265">
                  <c:v>246.74325435780426</c:v>
                </c:pt>
                <c:pt idx="266">
                  <c:v>262.66217399379161</c:v>
                </c:pt>
                <c:pt idx="267">
                  <c:v>270.62163381178533</c:v>
                </c:pt>
                <c:pt idx="268">
                  <c:v>275.92794035711444</c:v>
                </c:pt>
                <c:pt idx="269">
                  <c:v>313.0720861744183</c:v>
                </c:pt>
                <c:pt idx="270">
                  <c:v>358.17569180971583</c:v>
                </c:pt>
                <c:pt idx="271">
                  <c:v>379.40091799103232</c:v>
                </c:pt>
                <c:pt idx="272">
                  <c:v>411.23875726300702</c:v>
                </c:pt>
                <c:pt idx="273">
                  <c:v>421.85137035366535</c:v>
                </c:pt>
                <c:pt idx="274">
                  <c:v>440.42344326231722</c:v>
                </c:pt>
                <c:pt idx="275">
                  <c:v>437.77028998965267</c:v>
                </c:pt>
                <c:pt idx="276">
                  <c:v>461.64866944363376</c:v>
                </c:pt>
                <c:pt idx="277">
                  <c:v>453.6892096256401</c:v>
                </c:pt>
                <c:pt idx="278">
                  <c:v>458.99551617096921</c:v>
                </c:pt>
                <c:pt idx="279">
                  <c:v>461.64866944363376</c:v>
                </c:pt>
                <c:pt idx="280">
                  <c:v>480.2207423522857</c:v>
                </c:pt>
                <c:pt idx="281">
                  <c:v>482.87389562495025</c:v>
                </c:pt>
                <c:pt idx="282">
                  <c:v>488.18020217027936</c:v>
                </c:pt>
                <c:pt idx="283">
                  <c:v>461.64866944363376</c:v>
                </c:pt>
                <c:pt idx="284">
                  <c:v>424.5045236263299</c:v>
                </c:pt>
                <c:pt idx="285">
                  <c:v>435.11713671698811</c:v>
                </c:pt>
                <c:pt idx="286">
                  <c:v>437.77028998965267</c:v>
                </c:pt>
                <c:pt idx="287">
                  <c:v>440.42344326231722</c:v>
                </c:pt>
                <c:pt idx="288">
                  <c:v>419.19821708100079</c:v>
                </c:pt>
                <c:pt idx="289">
                  <c:v>421.85137035366535</c:v>
                </c:pt>
                <c:pt idx="290">
                  <c:v>437.77028998965267</c:v>
                </c:pt>
                <c:pt idx="291">
                  <c:v>424.5045236263299</c:v>
                </c:pt>
                <c:pt idx="292">
                  <c:v>435.11713671698811</c:v>
                </c:pt>
                <c:pt idx="293">
                  <c:v>445.72974980764639</c:v>
                </c:pt>
                <c:pt idx="294">
                  <c:v>435.11713671698811</c:v>
                </c:pt>
                <c:pt idx="295">
                  <c:v>432.46398344432356</c:v>
                </c:pt>
                <c:pt idx="296">
                  <c:v>427.15767689899445</c:v>
                </c:pt>
                <c:pt idx="297">
                  <c:v>429.81083017165901</c:v>
                </c:pt>
                <c:pt idx="298">
                  <c:v>440.42344326231722</c:v>
                </c:pt>
                <c:pt idx="299">
                  <c:v>416.54506380833624</c:v>
                </c:pt>
                <c:pt idx="300">
                  <c:v>392.66668435435514</c:v>
                </c:pt>
                <c:pt idx="301">
                  <c:v>395.31983762701969</c:v>
                </c:pt>
                <c:pt idx="302">
                  <c:v>400.6261441723488</c:v>
                </c:pt>
                <c:pt idx="303">
                  <c:v>413.89191053567168</c:v>
                </c:pt>
                <c:pt idx="304">
                  <c:v>395.31983762701969</c:v>
                </c:pt>
                <c:pt idx="305">
                  <c:v>411.23875726300702</c:v>
                </c:pt>
                <c:pt idx="306">
                  <c:v>392.66668435435514</c:v>
                </c:pt>
                <c:pt idx="307">
                  <c:v>376.74776471836776</c:v>
                </c:pt>
                <c:pt idx="308">
                  <c:v>360.82884508238038</c:v>
                </c:pt>
                <c:pt idx="309">
                  <c:v>350.21623199172217</c:v>
                </c:pt>
                <c:pt idx="310">
                  <c:v>350.21623199172217</c:v>
                </c:pt>
                <c:pt idx="311">
                  <c:v>347.56307871905761</c:v>
                </c:pt>
                <c:pt idx="312">
                  <c:v>334.29731235573479</c:v>
                </c:pt>
                <c:pt idx="313">
                  <c:v>328.99100581040568</c:v>
                </c:pt>
                <c:pt idx="314">
                  <c:v>321.03154599241196</c:v>
                </c:pt>
                <c:pt idx="315">
                  <c:v>291.84685999310182</c:v>
                </c:pt>
                <c:pt idx="316">
                  <c:v>281.23424690244354</c:v>
                </c:pt>
                <c:pt idx="317">
                  <c:v>260.00902072112706</c:v>
                </c:pt>
                <c:pt idx="318">
                  <c:v>225.51802817648775</c:v>
                </c:pt>
                <c:pt idx="319">
                  <c:v>204.29280199517123</c:v>
                </c:pt>
                <c:pt idx="320">
                  <c:v>198.98649544984212</c:v>
                </c:pt>
                <c:pt idx="321">
                  <c:v>177.76126926852564</c:v>
                </c:pt>
                <c:pt idx="322">
                  <c:v>180.41442254119019</c:v>
                </c:pt>
                <c:pt idx="323">
                  <c:v>172.45496272319653</c:v>
                </c:pt>
                <c:pt idx="324">
                  <c:v>167.14865617786739</c:v>
                </c:pt>
                <c:pt idx="325">
                  <c:v>148.57658326921546</c:v>
                </c:pt>
                <c:pt idx="326">
                  <c:v>130.00451036056353</c:v>
                </c:pt>
                <c:pt idx="327">
                  <c:v>132.65766363322811</c:v>
                </c:pt>
                <c:pt idx="328">
                  <c:v>130.00451036056353</c:v>
                </c:pt>
                <c:pt idx="329">
                  <c:v>132.65766363322811</c:v>
                </c:pt>
                <c:pt idx="330">
                  <c:v>124.69820381523441</c:v>
                </c:pt>
                <c:pt idx="331">
                  <c:v>127.35135708789898</c:v>
                </c:pt>
                <c:pt idx="332">
                  <c:v>127.35135708789898</c:v>
                </c:pt>
                <c:pt idx="333">
                  <c:v>124.69820381523441</c:v>
                </c:pt>
                <c:pt idx="334">
                  <c:v>108.77928417924703</c:v>
                </c:pt>
                <c:pt idx="335">
                  <c:v>108.77928417924703</c:v>
                </c:pt>
                <c:pt idx="336">
                  <c:v>98.166671088588785</c:v>
                </c:pt>
                <c:pt idx="337">
                  <c:v>95.513517815924217</c:v>
                </c:pt>
                <c:pt idx="338">
                  <c:v>90.207211270595096</c:v>
                </c:pt>
                <c:pt idx="339">
                  <c:v>84.900904725265974</c:v>
                </c:pt>
                <c:pt idx="340">
                  <c:v>84.900904725265974</c:v>
                </c:pt>
                <c:pt idx="341">
                  <c:v>76.941444907272299</c:v>
                </c:pt>
                <c:pt idx="342">
                  <c:v>71.635138361943177</c:v>
                </c:pt>
                <c:pt idx="343">
                  <c:v>68.981985089278609</c:v>
                </c:pt>
                <c:pt idx="344">
                  <c:v>74.288291634607731</c:v>
                </c:pt>
                <c:pt idx="345">
                  <c:v>68.981985089278609</c:v>
                </c:pt>
                <c:pt idx="346">
                  <c:v>61.02252527128492</c:v>
                </c:pt>
                <c:pt idx="347">
                  <c:v>58.369371998620359</c:v>
                </c:pt>
                <c:pt idx="348">
                  <c:v>58.369371998620359</c:v>
                </c:pt>
                <c:pt idx="349">
                  <c:v>58.369371998620359</c:v>
                </c:pt>
                <c:pt idx="350">
                  <c:v>47.756758907962109</c:v>
                </c:pt>
                <c:pt idx="351">
                  <c:v>50.409912180626669</c:v>
                </c:pt>
                <c:pt idx="352">
                  <c:v>53.063065453291237</c:v>
                </c:pt>
                <c:pt idx="353">
                  <c:v>53.063065453291237</c:v>
                </c:pt>
                <c:pt idx="354">
                  <c:v>53.063065453291237</c:v>
                </c:pt>
                <c:pt idx="355">
                  <c:v>53.063065453291237</c:v>
                </c:pt>
                <c:pt idx="356">
                  <c:v>50.409912180626669</c:v>
                </c:pt>
                <c:pt idx="357">
                  <c:v>45.103605635297548</c:v>
                </c:pt>
                <c:pt idx="358">
                  <c:v>45.103605635297548</c:v>
                </c:pt>
                <c:pt idx="359">
                  <c:v>47.756758907962109</c:v>
                </c:pt>
                <c:pt idx="360">
                  <c:v>50.409912180626669</c:v>
                </c:pt>
                <c:pt idx="361">
                  <c:v>53.063065453291237</c:v>
                </c:pt>
                <c:pt idx="362">
                  <c:v>45.103605635297548</c:v>
                </c:pt>
                <c:pt idx="363">
                  <c:v>42.450452362632987</c:v>
                </c:pt>
                <c:pt idx="364">
                  <c:v>42.450452362632987</c:v>
                </c:pt>
                <c:pt idx="365">
                  <c:v>37.144145817303865</c:v>
                </c:pt>
                <c:pt idx="366">
                  <c:v>34.490992544639305</c:v>
                </c:pt>
                <c:pt idx="367">
                  <c:v>31.837839271974744</c:v>
                </c:pt>
                <c:pt idx="368">
                  <c:v>23.878379453981054</c:v>
                </c:pt>
                <c:pt idx="369">
                  <c:v>21.225226181316494</c:v>
                </c:pt>
                <c:pt idx="370">
                  <c:v>18.572072908651933</c:v>
                </c:pt>
                <c:pt idx="371">
                  <c:v>15.918919635987372</c:v>
                </c:pt>
                <c:pt idx="372">
                  <c:v>10.612613090658247</c:v>
                </c:pt>
                <c:pt idx="373">
                  <c:v>7.959459817993686</c:v>
                </c:pt>
                <c:pt idx="374">
                  <c:v>10.612613090658247</c:v>
                </c:pt>
                <c:pt idx="375">
                  <c:v>5.3063065453291234</c:v>
                </c:pt>
                <c:pt idx="376">
                  <c:v>5.3063065453291234</c:v>
                </c:pt>
                <c:pt idx="377">
                  <c:v>5.3063065453291234</c:v>
                </c:pt>
                <c:pt idx="378">
                  <c:v>5.3063065453291234</c:v>
                </c:pt>
                <c:pt idx="379">
                  <c:v>5.3063065453291234</c:v>
                </c:pt>
                <c:pt idx="380">
                  <c:v>5.3063065453291234</c:v>
                </c:pt>
                <c:pt idx="381">
                  <c:v>5.3063065453291234</c:v>
                </c:pt>
                <c:pt idx="382">
                  <c:v>5.3063065453291234</c:v>
                </c:pt>
                <c:pt idx="383">
                  <c:v>5.3063065453291234</c:v>
                </c:pt>
                <c:pt idx="384">
                  <c:v>5.3063065453291234</c:v>
                </c:pt>
                <c:pt idx="385">
                  <c:v>7.959459817993686</c:v>
                </c:pt>
                <c:pt idx="386">
                  <c:v>7.959459817993686</c:v>
                </c:pt>
                <c:pt idx="387">
                  <c:v>7.959459817993686</c:v>
                </c:pt>
                <c:pt idx="388">
                  <c:v>5.3063065453291234</c:v>
                </c:pt>
                <c:pt idx="389">
                  <c:v>5.3063065453291234</c:v>
                </c:pt>
                <c:pt idx="390">
                  <c:v>5.3063065453291234</c:v>
                </c:pt>
                <c:pt idx="391">
                  <c:v>7.959459817993686</c:v>
                </c:pt>
                <c:pt idx="392">
                  <c:v>13.265766363322809</c:v>
                </c:pt>
                <c:pt idx="393">
                  <c:v>13.265766363322809</c:v>
                </c:pt>
                <c:pt idx="394">
                  <c:v>15.918919635987372</c:v>
                </c:pt>
                <c:pt idx="395">
                  <c:v>13.265766363322809</c:v>
                </c:pt>
                <c:pt idx="396">
                  <c:v>15.918919635987372</c:v>
                </c:pt>
                <c:pt idx="397">
                  <c:v>18.572072908651933</c:v>
                </c:pt>
                <c:pt idx="398">
                  <c:v>18.572072908651933</c:v>
                </c:pt>
                <c:pt idx="399">
                  <c:v>15.918919635987372</c:v>
                </c:pt>
                <c:pt idx="400">
                  <c:v>15.918919635987372</c:v>
                </c:pt>
                <c:pt idx="401">
                  <c:v>15.918919635987372</c:v>
                </c:pt>
                <c:pt idx="402">
                  <c:v>15.918919635987372</c:v>
                </c:pt>
                <c:pt idx="403">
                  <c:v>15.918919635987372</c:v>
                </c:pt>
                <c:pt idx="404">
                  <c:v>18.572072908651933</c:v>
                </c:pt>
                <c:pt idx="405">
                  <c:v>15.918919635987372</c:v>
                </c:pt>
                <c:pt idx="406">
                  <c:v>13.265766363322809</c:v>
                </c:pt>
                <c:pt idx="407">
                  <c:v>15.918919635987372</c:v>
                </c:pt>
                <c:pt idx="408">
                  <c:v>18.572072908651933</c:v>
                </c:pt>
                <c:pt idx="409">
                  <c:v>18.572072908651933</c:v>
                </c:pt>
                <c:pt idx="410">
                  <c:v>21.225226181316494</c:v>
                </c:pt>
                <c:pt idx="411">
                  <c:v>23.878379453981054</c:v>
                </c:pt>
                <c:pt idx="412">
                  <c:v>23.878379453981054</c:v>
                </c:pt>
                <c:pt idx="413">
                  <c:v>23.878379453981054</c:v>
                </c:pt>
                <c:pt idx="414">
                  <c:v>23.878379453981054</c:v>
                </c:pt>
                <c:pt idx="415">
                  <c:v>26.531532726645619</c:v>
                </c:pt>
                <c:pt idx="416">
                  <c:v>39.797299089968426</c:v>
                </c:pt>
                <c:pt idx="417">
                  <c:v>42.450452362632987</c:v>
                </c:pt>
                <c:pt idx="418">
                  <c:v>50.409912180626669</c:v>
                </c:pt>
                <c:pt idx="419">
                  <c:v>53.063065453291237</c:v>
                </c:pt>
                <c:pt idx="420">
                  <c:v>55.716218725955798</c:v>
                </c:pt>
                <c:pt idx="421">
                  <c:v>53.063065453291237</c:v>
                </c:pt>
                <c:pt idx="422">
                  <c:v>47.756758907962109</c:v>
                </c:pt>
                <c:pt idx="423">
                  <c:v>53.063065453291237</c:v>
                </c:pt>
                <c:pt idx="424">
                  <c:v>53.063065453291237</c:v>
                </c:pt>
                <c:pt idx="425">
                  <c:v>63.675678543949488</c:v>
                </c:pt>
                <c:pt idx="426">
                  <c:v>68.981985089278609</c:v>
                </c:pt>
                <c:pt idx="427">
                  <c:v>74.288291634607731</c:v>
                </c:pt>
                <c:pt idx="428">
                  <c:v>82.24775145260142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21344"/>
        <c:axId val="183322880"/>
      </c:lineChart>
      <c:dateAx>
        <c:axId val="1833213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83322880"/>
        <c:crosses val="autoZero"/>
        <c:auto val="1"/>
        <c:lblOffset val="100"/>
        <c:baseTimeUnit val="days"/>
      </c:dateAx>
      <c:valAx>
        <c:axId val="183322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332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642</xdr:row>
      <xdr:rowOff>136342</xdr:rowOff>
    </xdr:from>
    <xdr:to>
      <xdr:col>55</xdr:col>
      <xdr:colOff>2014538</xdr:colOff>
      <xdr:row>663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578</xdr:row>
      <xdr:rowOff>111308</xdr:rowOff>
    </xdr:from>
    <xdr:to>
      <xdr:col>48</xdr:col>
      <xdr:colOff>1351690</xdr:colOff>
      <xdr:row>606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608</xdr:row>
      <xdr:rowOff>3400</xdr:rowOff>
    </xdr:from>
    <xdr:to>
      <xdr:col>48</xdr:col>
      <xdr:colOff>1127307</xdr:colOff>
      <xdr:row>640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600</xdr:row>
      <xdr:rowOff>20999</xdr:rowOff>
    </xdr:from>
    <xdr:to>
      <xdr:col>56</xdr:col>
      <xdr:colOff>328613</xdr:colOff>
      <xdr:row>619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578</xdr:row>
      <xdr:rowOff>19986</xdr:rowOff>
    </xdr:from>
    <xdr:to>
      <xdr:col>56</xdr:col>
      <xdr:colOff>286703</xdr:colOff>
      <xdr:row>597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621</xdr:row>
      <xdr:rowOff>168117</xdr:rowOff>
    </xdr:from>
    <xdr:to>
      <xdr:col>56</xdr:col>
      <xdr:colOff>50483</xdr:colOff>
      <xdr:row>641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563</xdr:row>
      <xdr:rowOff>80782</xdr:rowOff>
    </xdr:from>
    <xdr:to>
      <xdr:col>32</xdr:col>
      <xdr:colOff>330609</xdr:colOff>
      <xdr:row>585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588</xdr:row>
      <xdr:rowOff>82550</xdr:rowOff>
    </xdr:from>
    <xdr:to>
      <xdr:col>20</xdr:col>
      <xdr:colOff>650875</xdr:colOff>
      <xdr:row>609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660</xdr:row>
      <xdr:rowOff>70983</xdr:rowOff>
    </xdr:from>
    <xdr:to>
      <xdr:col>33</xdr:col>
      <xdr:colOff>630844</xdr:colOff>
      <xdr:row>682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642</xdr:row>
      <xdr:rowOff>176347</xdr:rowOff>
    </xdr:from>
    <xdr:to>
      <xdr:col>49</xdr:col>
      <xdr:colOff>37286</xdr:colOff>
      <xdr:row>663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644</xdr:row>
      <xdr:rowOff>110660</xdr:rowOff>
    </xdr:from>
    <xdr:to>
      <xdr:col>44</xdr:col>
      <xdr:colOff>41125</xdr:colOff>
      <xdr:row>662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636</xdr:row>
      <xdr:rowOff>39279</xdr:rowOff>
    </xdr:from>
    <xdr:to>
      <xdr:col>29</xdr:col>
      <xdr:colOff>501015</xdr:colOff>
      <xdr:row>656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636</xdr:row>
      <xdr:rowOff>70665</xdr:rowOff>
    </xdr:from>
    <xdr:to>
      <xdr:col>17</xdr:col>
      <xdr:colOff>306493</xdr:colOff>
      <xdr:row>657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612</xdr:row>
      <xdr:rowOff>119132</xdr:rowOff>
    </xdr:from>
    <xdr:to>
      <xdr:col>20</xdr:col>
      <xdr:colOff>728980</xdr:colOff>
      <xdr:row>634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586</xdr:row>
      <xdr:rowOff>164148</xdr:rowOff>
    </xdr:from>
    <xdr:to>
      <xdr:col>32</xdr:col>
      <xdr:colOff>501714</xdr:colOff>
      <xdr:row>609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612</xdr:row>
      <xdr:rowOff>51117</xdr:rowOff>
    </xdr:from>
    <xdr:to>
      <xdr:col>32</xdr:col>
      <xdr:colOff>309086</xdr:colOff>
      <xdr:row>634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563</xdr:row>
      <xdr:rowOff>106680</xdr:rowOff>
    </xdr:from>
    <xdr:to>
      <xdr:col>20</xdr:col>
      <xdr:colOff>471671</xdr:colOff>
      <xdr:row>585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556</xdr:row>
      <xdr:rowOff>0</xdr:rowOff>
    </xdr:from>
    <xdr:to>
      <xdr:col>90</xdr:col>
      <xdr:colOff>129617</xdr:colOff>
      <xdr:row>577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460</xdr:row>
      <xdr:rowOff>26670</xdr:rowOff>
    </xdr:from>
    <xdr:to>
      <xdr:col>29</xdr:col>
      <xdr:colOff>502920</xdr:colOff>
      <xdr:row>489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463</xdr:row>
      <xdr:rowOff>160020</xdr:rowOff>
    </xdr:from>
    <xdr:to>
      <xdr:col>41</xdr:col>
      <xdr:colOff>440266</xdr:colOff>
      <xdr:row>489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64"/>
  <sheetViews>
    <sheetView tabSelected="1" topLeftCell="J1" zoomScale="90" zoomScaleNormal="90" workbookViewId="0">
      <pane ySplit="1" topLeftCell="A527" activePane="bottomLeft" state="frozen"/>
      <selection activeCell="AI1" sqref="AI1"/>
      <selection pane="bottomLeft" activeCell="Q534" sqref="Q534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1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512" si="225">T258</f>
        <v>110536</v>
      </c>
      <c r="BG258" s="2">
        <f t="shared" ref="BG258:BG512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529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>(Y288/6951482)*100000</f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03">
        <f t="shared" ref="AR301:AR364" si="331">(Y301/6916548)*100000</f>
        <v>202.09503353406933</v>
      </c>
      <c r="AS301" s="103">
        <f t="shared" ref="AS301:AS364" si="332">(Z301/6916548)*100000</f>
        <v>17.884644189558145</v>
      </c>
      <c r="AT301" s="103">
        <f t="shared" ref="AT301:AT364" si="333">(N301/6916548)*100000</f>
        <v>254.98268789575377</v>
      </c>
      <c r="AU301" s="103">
        <f t="shared" ref="AU301:AU364" si="334">(O301/6916548)*100000</f>
        <v>470.20565750429262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03">
        <f t="shared" si="331"/>
        <v>180.91394724651661</v>
      </c>
      <c r="AS302" s="103">
        <f t="shared" si="332"/>
        <v>16.019551949903335</v>
      </c>
      <c r="AT302" s="103">
        <f t="shared" si="333"/>
        <v>266.12986709555116</v>
      </c>
      <c r="AU302" s="103">
        <f t="shared" si="334"/>
        <v>475.62743727073098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48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49">T303-T302</f>
        <v>340</v>
      </c>
      <c r="M303" s="46">
        <v>5496</v>
      </c>
      <c r="N303" s="36">
        <f t="shared" ref="N303:N304" si="350">SUM(F297:F303)</f>
        <v>18515</v>
      </c>
      <c r="O303" s="51">
        <f t="shared" ref="O303:O304" si="351">SUM(J297:J303)</f>
        <v>32509</v>
      </c>
      <c r="P303" s="36">
        <f t="shared" ref="P303:P304" si="352">SUM(K297:K303)</f>
        <v>5496</v>
      </c>
      <c r="Q303" s="46">
        <v>521</v>
      </c>
      <c r="R303" s="36">
        <f t="shared" ref="R303:R304" si="353">(P303/N303)*100</f>
        <v>29.684039967593844</v>
      </c>
      <c r="S303" s="46">
        <f t="shared" ref="S303:S304" si="354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5">SUM(K290:K303)</f>
        <v>11851</v>
      </c>
      <c r="Z303" s="36">
        <f t="shared" ref="Z303:Z304" si="356">SUM(X290:X303)</f>
        <v>1093</v>
      </c>
      <c r="AA303" s="39">
        <f t="shared" ref="AA303:AA304" si="357">(Z303/Y303)*100</f>
        <v>9.2228503923719529</v>
      </c>
      <c r="AB303" s="46">
        <v>7644</v>
      </c>
      <c r="AC303" s="46">
        <v>1124</v>
      </c>
      <c r="AD303" s="36">
        <f t="shared" ref="AD303:AD304" si="358">SUM(AC290:AC303)</f>
        <v>23441</v>
      </c>
      <c r="AE303" s="36">
        <f t="shared" ref="AE303:AE304" si="359">AD303+Z303</f>
        <v>24534</v>
      </c>
      <c r="AF303" s="36">
        <f t="shared" ref="AF303:AF304" si="360">(Z303/AE303)*100</f>
        <v>4.455041982554822</v>
      </c>
      <c r="AG303" s="36">
        <f t="shared" ref="AG303:AG304" si="361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104">
        <f t="shared" si="331"/>
        <v>171.3426986988307</v>
      </c>
      <c r="AS303" s="104">
        <f t="shared" si="332"/>
        <v>15.802680759245796</v>
      </c>
      <c r="AT303" s="104">
        <f t="shared" si="333"/>
        <v>267.69133966828542</v>
      </c>
      <c r="AU303" s="104">
        <f t="shared" si="334"/>
        <v>470.01770247238937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48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49"/>
        <v>171</v>
      </c>
      <c r="N304" s="2">
        <f t="shared" si="350"/>
        <v>18425</v>
      </c>
      <c r="O304" s="11">
        <f t="shared" si="351"/>
        <v>32359</v>
      </c>
      <c r="P304" s="2">
        <f t="shared" si="352"/>
        <v>5335</v>
      </c>
      <c r="R304" s="2">
        <f t="shared" si="353"/>
        <v>28.955223880597014</v>
      </c>
      <c r="S304" s="3">
        <f t="shared" si="354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5"/>
        <v>11856</v>
      </c>
      <c r="Z304" s="2">
        <f t="shared" si="356"/>
        <v>1069</v>
      </c>
      <c r="AA304" s="19">
        <f t="shared" si="357"/>
        <v>9.0165317139001342</v>
      </c>
      <c r="AB304" s="3">
        <v>7678</v>
      </c>
      <c r="AC304" s="3">
        <v>944</v>
      </c>
      <c r="AD304" s="2">
        <f t="shared" si="358"/>
        <v>22653</v>
      </c>
      <c r="AE304" s="2">
        <f t="shared" si="359"/>
        <v>23722</v>
      </c>
      <c r="AF304" s="2">
        <f t="shared" si="360"/>
        <v>4.5063653992074872</v>
      </c>
      <c r="AG304" s="2">
        <f t="shared" si="361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03">
        <f t="shared" si="331"/>
        <v>171.41498909571652</v>
      </c>
      <c r="AS304" s="103">
        <f t="shared" si="332"/>
        <v>15.45568685419374</v>
      </c>
      <c r="AT304" s="103">
        <f t="shared" si="333"/>
        <v>266.39011252434017</v>
      </c>
      <c r="AU304" s="103">
        <f t="shared" si="334"/>
        <v>467.84899056581406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62">T305-T304</f>
        <v>1029</v>
      </c>
      <c r="N305" s="2">
        <f t="shared" ref="N305" si="363">SUM(F299:F305)</f>
        <v>22848</v>
      </c>
      <c r="O305" s="11">
        <f t="shared" ref="O305" si="364">SUM(J299:J305)</f>
        <v>40764</v>
      </c>
      <c r="P305" s="2">
        <f t="shared" ref="P305" si="365">SUM(K299:K305)</f>
        <v>6027</v>
      </c>
      <c r="R305" s="2">
        <f t="shared" ref="R305" si="366">(P305/N305)*100</f>
        <v>26.378676470588236</v>
      </c>
      <c r="S305" s="3">
        <f t="shared" ref="S305" si="367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68">SUM(K292:K305)</f>
        <v>11608</v>
      </c>
      <c r="Z305" s="2">
        <f t="shared" ref="Z305" si="369">SUM(X292:X305)</f>
        <v>1070</v>
      </c>
      <c r="AA305" s="19">
        <f t="shared" ref="AA305" si="370">(Z305/Y305)*100</f>
        <v>9.217780840799449</v>
      </c>
      <c r="AB305" s="3">
        <v>7835</v>
      </c>
      <c r="AC305" s="3">
        <v>2213</v>
      </c>
      <c r="AD305" s="2">
        <f t="shared" ref="AD305" si="371">SUM(AC292:AC305)</f>
        <v>21958</v>
      </c>
      <c r="AE305" s="2">
        <f t="shared" ref="AE305" si="372">AD305+Z305</f>
        <v>23028</v>
      </c>
      <c r="AF305" s="2">
        <f t="shared" ref="AF305" si="373">(Z305/AE305)*100</f>
        <v>4.6465172833072783</v>
      </c>
      <c r="AG305" s="2">
        <f t="shared" ref="AG305" si="374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03">
        <f t="shared" si="331"/>
        <v>167.82938541017859</v>
      </c>
      <c r="AS305" s="103">
        <f t="shared" si="332"/>
        <v>15.470144933570909</v>
      </c>
      <c r="AT305" s="103">
        <f t="shared" si="333"/>
        <v>330.33819760955902</v>
      </c>
      <c r="AU305" s="103">
        <f t="shared" si="334"/>
        <v>589.36914773092008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75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76">T306-T305</f>
        <v>1310</v>
      </c>
      <c r="N306" s="2">
        <f t="shared" ref="N306" si="377">SUM(F300:F306)</f>
        <v>26435</v>
      </c>
      <c r="O306" s="11">
        <f t="shared" ref="O306" si="378">SUM(J300:J306)</f>
        <v>44136</v>
      </c>
      <c r="P306" s="2">
        <f t="shared" ref="P306" si="379">SUM(K300:K306)</f>
        <v>5899</v>
      </c>
      <c r="R306" s="2">
        <f t="shared" ref="R306" si="380">(P306/N306)*100</f>
        <v>22.315112540192928</v>
      </c>
      <c r="S306" s="3">
        <f t="shared" ref="S306" si="381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82">SUM(K293:K306)</f>
        <v>11119</v>
      </c>
      <c r="Z306" s="2">
        <f t="shared" ref="Z306" si="383">SUM(X293:X306)</f>
        <v>1023</v>
      </c>
      <c r="AA306" s="19">
        <f t="shared" ref="AA306" si="384">(Z306/Y306)*100</f>
        <v>9.2004676679557509</v>
      </c>
      <c r="AB306" s="3">
        <v>7902</v>
      </c>
      <c r="AC306" s="3">
        <v>2142</v>
      </c>
      <c r="AD306" s="2">
        <f t="shared" ref="AD306" si="385">SUM(AC293:AC306)</f>
        <v>21676</v>
      </c>
      <c r="AE306" s="2">
        <f t="shared" ref="AE306" si="386">AD306+Z306</f>
        <v>22699</v>
      </c>
      <c r="AF306" s="2">
        <f t="shared" ref="AF306" si="387">(Z306/AE306)*100</f>
        <v>4.5068064672452532</v>
      </c>
      <c r="AG306" s="2">
        <f t="shared" ref="AG306" si="388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03">
        <f t="shared" si="331"/>
        <v>160.75938459474293</v>
      </c>
      <c r="AS306" s="103">
        <f t="shared" si="332"/>
        <v>14.790615202843961</v>
      </c>
      <c r="AT306" s="103">
        <f t="shared" si="333"/>
        <v>382.19932833546443</v>
      </c>
      <c r="AU306" s="103">
        <f t="shared" si="334"/>
        <v>638.12179139073419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75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389">T307-T306</f>
        <v>1002</v>
      </c>
      <c r="N307" s="2">
        <f t="shared" ref="N307" si="390">SUM(F301:F307)</f>
        <v>27371</v>
      </c>
      <c r="O307" s="11">
        <f t="shared" ref="O307" si="391">SUM(J301:J307)</f>
        <v>45749</v>
      </c>
      <c r="P307" s="2">
        <f t="shared" ref="P307" si="392">SUM(K301:K307)</f>
        <v>5172</v>
      </c>
      <c r="R307" s="2">
        <f t="shared" ref="R307" si="393">(P307/N307)*100</f>
        <v>18.895911731394541</v>
      </c>
      <c r="S307" s="3">
        <f t="shared" ref="S307:S308" si="394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395">SUM(K294:K307)</f>
        <v>10506</v>
      </c>
      <c r="Z307" s="2">
        <f t="shared" ref="Z307" si="396">SUM(X294:X307)</f>
        <v>983</v>
      </c>
      <c r="AA307" s="19">
        <f t="shared" ref="AA307" si="397">(Z307/Y307)*100</f>
        <v>9.3565581572434802</v>
      </c>
      <c r="AB307" s="3">
        <v>7961</v>
      </c>
      <c r="AC307" s="3">
        <v>2023</v>
      </c>
      <c r="AD307" s="2">
        <f t="shared" ref="AD307" si="398">SUM(AC294:AC307)</f>
        <v>22324</v>
      </c>
      <c r="AE307" s="2">
        <f t="shared" ref="AE307" si="399">AD307+Z307</f>
        <v>23307</v>
      </c>
      <c r="AF307" s="2">
        <f t="shared" ref="AF307" si="400">(Z307/AE307)*100</f>
        <v>4.2176170249281331</v>
      </c>
      <c r="AG307" s="2">
        <f t="shared" ref="AG307" si="401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03">
        <f t="shared" si="331"/>
        <v>151.89658193653827</v>
      </c>
      <c r="AS307" s="103">
        <f t="shared" si="332"/>
        <v>14.212292027757199</v>
      </c>
      <c r="AT307" s="103">
        <f t="shared" si="333"/>
        <v>395.7320906324947</v>
      </c>
      <c r="AU307" s="103">
        <f t="shared" si="334"/>
        <v>661.44267342610794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75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02">T308-T307</f>
        <v>867</v>
      </c>
      <c r="N308" s="2">
        <f t="shared" ref="N308" si="403">SUM(F302:F308)</f>
        <v>29859</v>
      </c>
      <c r="O308" s="11">
        <f t="shared" ref="O308" si="404">SUM(J302:J308)</f>
        <v>49921</v>
      </c>
      <c r="P308" s="2">
        <f t="shared" ref="P308" si="405">SUM(K302:K308)</f>
        <v>4993</v>
      </c>
      <c r="R308" s="2">
        <f t="shared" ref="R308" si="406">(P308/N308)*100</f>
        <v>16.721926387353896</v>
      </c>
      <c r="S308" s="3">
        <f t="shared" si="394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07">SUM(K295:K308)</f>
        <v>10601</v>
      </c>
      <c r="Z308" s="2">
        <f t="shared" ref="Z308" si="408">SUM(X295:X308)</f>
        <v>994</v>
      </c>
      <c r="AA308" s="19">
        <f t="shared" ref="AA308" si="409">(Z308/Y308)*100</f>
        <v>9.3764739175549483</v>
      </c>
      <c r="AB308" s="3">
        <v>8017</v>
      </c>
      <c r="AC308" s="3">
        <v>1402</v>
      </c>
      <c r="AD308" s="2">
        <f t="shared" ref="AD308" si="410">SUM(AC295:AC308)</f>
        <v>22511</v>
      </c>
      <c r="AE308" s="2">
        <f t="shared" ref="AE308" si="411">AD308+Z308</f>
        <v>23505</v>
      </c>
      <c r="AF308" s="2">
        <f t="shared" ref="AF308" si="412">(Z308/AE308)*100</f>
        <v>4.2288874707509043</v>
      </c>
      <c r="AG308" s="2">
        <f t="shared" ref="AG308" si="41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03">
        <f t="shared" si="331"/>
        <v>153.27009947736934</v>
      </c>
      <c r="AS308" s="103">
        <f t="shared" si="332"/>
        <v>14.371330900906059</v>
      </c>
      <c r="AT308" s="103">
        <f t="shared" si="333"/>
        <v>431.70379212289134</v>
      </c>
      <c r="AU308" s="103">
        <f t="shared" si="334"/>
        <v>721.76178058765731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75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14">T309-T308</f>
        <v>753</v>
      </c>
      <c r="N309" s="2">
        <f t="shared" ref="N309" si="415">SUM(F303:F309)</f>
        <v>34509</v>
      </c>
      <c r="O309" s="11">
        <f t="shared" ref="O309" si="416">SUM(J303:J309)</f>
        <v>57345</v>
      </c>
      <c r="P309" s="2">
        <f t="shared" ref="P309" si="417">SUM(K303:K309)</f>
        <v>5472</v>
      </c>
      <c r="R309" s="2">
        <f t="shared" ref="R309" si="418">(P309/N309)*100</f>
        <v>15.856733026167086</v>
      </c>
      <c r="S309" s="3">
        <f t="shared" ref="S309" si="419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20">SUM(K296:K309)</f>
        <v>11097</v>
      </c>
      <c r="Z309" s="2">
        <f t="shared" ref="Z309" si="421">SUM(X296:X309)</f>
        <v>1005</v>
      </c>
      <c r="AA309" s="19">
        <f t="shared" ref="AA309" si="422">(Z309/Y309)*100</f>
        <v>9.0565017572316844</v>
      </c>
      <c r="AB309" s="3">
        <v>8078</v>
      </c>
      <c r="AC309" s="3">
        <v>3831</v>
      </c>
      <c r="AD309" s="2">
        <f t="shared" ref="AD309" si="423">SUM(AC296:AC309)</f>
        <v>25156</v>
      </c>
      <c r="AE309" s="2">
        <f t="shared" ref="AE309" si="424">AD309+Z309</f>
        <v>26161</v>
      </c>
      <c r="AF309" s="2">
        <f t="shared" ref="AF309" si="425">(Z309/AE309)*100</f>
        <v>3.8415962692557626</v>
      </c>
      <c r="AG309" s="2">
        <f t="shared" ref="AG309" si="426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03">
        <f t="shared" si="331"/>
        <v>160.44130684844521</v>
      </c>
      <c r="AS309" s="103">
        <f t="shared" si="332"/>
        <v>14.530369774054918</v>
      </c>
      <c r="AT309" s="103">
        <f t="shared" si="333"/>
        <v>498.93386122672752</v>
      </c>
      <c r="AU309" s="103">
        <f t="shared" si="334"/>
        <v>829.09856188376057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75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27">T310-T309</f>
        <v>394</v>
      </c>
      <c r="M310" s="46">
        <v>5526</v>
      </c>
      <c r="N310" s="36">
        <f t="shared" ref="N310:N311" si="428">SUM(F304:F310)</f>
        <v>37300</v>
      </c>
      <c r="O310" s="51">
        <f t="shared" ref="O310:O311" si="429">SUM(J304:J310)</f>
        <v>60670</v>
      </c>
      <c r="P310" s="36">
        <f t="shared" ref="P310:P311" si="430">SUM(K304:K310)</f>
        <v>5526</v>
      </c>
      <c r="Q310" s="46">
        <v>453</v>
      </c>
      <c r="R310" s="36">
        <f t="shared" ref="R310:R311" si="431">(P310/N310)*100</f>
        <v>14.815013404825736</v>
      </c>
      <c r="S310" s="46">
        <f t="shared" ref="S310:S311" si="432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33">SUM(K297:K310)</f>
        <v>11022</v>
      </c>
      <c r="Z310" s="36">
        <f t="shared" ref="Z310:Z311" si="434">SUM(X297:X310)</f>
        <v>974</v>
      </c>
      <c r="AA310" s="39">
        <f t="shared" ref="AA310:AA311" si="435">(Z310/Y310)*100</f>
        <v>8.8368717111232087</v>
      </c>
      <c r="AB310" s="46">
        <v>8097</v>
      </c>
      <c r="AC310" s="46">
        <v>542</v>
      </c>
      <c r="AD310" s="36">
        <f t="shared" ref="AD310:AD311" si="436">SUM(AC297:AC310)</f>
        <v>24822</v>
      </c>
      <c r="AE310" s="36">
        <f t="shared" ref="AE310:AE311" si="437">AD310+Z310</f>
        <v>25796</v>
      </c>
      <c r="AF310" s="36">
        <f t="shared" ref="AF310:AF311" si="438">(Z310/AE310)*100</f>
        <v>3.7757791905721816</v>
      </c>
      <c r="AG310" s="36">
        <f t="shared" ref="AG310:AG311" si="439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104">
        <f t="shared" si="331"/>
        <v>159.35695089515752</v>
      </c>
      <c r="AS310" s="104">
        <f t="shared" si="332"/>
        <v>14.082169313362678</v>
      </c>
      <c r="AT310" s="104">
        <f t="shared" si="333"/>
        <v>539.28636076840644</v>
      </c>
      <c r="AU310" s="104">
        <f t="shared" si="334"/>
        <v>877.17167581284775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75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27"/>
        <v>105</v>
      </c>
      <c r="N311" s="2">
        <f t="shared" si="428"/>
        <v>36440</v>
      </c>
      <c r="O311" s="11">
        <f t="shared" si="429"/>
        <v>59639</v>
      </c>
      <c r="P311" s="2">
        <f t="shared" si="430"/>
        <v>5460</v>
      </c>
      <c r="R311" s="2">
        <f t="shared" si="431"/>
        <v>14.983534577387486</v>
      </c>
      <c r="S311" s="3">
        <f t="shared" si="432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33"/>
        <v>10795</v>
      </c>
      <c r="Z311" s="2">
        <f t="shared" si="434"/>
        <v>962</v>
      </c>
      <c r="AA311" s="19">
        <f t="shared" si="435"/>
        <v>8.9115331171838807</v>
      </c>
      <c r="AB311" s="3">
        <v>8126</v>
      </c>
      <c r="AC311" s="3">
        <v>695</v>
      </c>
      <c r="AD311" s="2">
        <f t="shared" si="436"/>
        <v>24251</v>
      </c>
      <c r="AE311" s="2">
        <f t="shared" si="437"/>
        <v>25213</v>
      </c>
      <c r="AF311" s="2">
        <f t="shared" si="438"/>
        <v>3.8154920080910641</v>
      </c>
      <c r="AG311" s="2">
        <f t="shared" si="439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03">
        <f t="shared" si="331"/>
        <v>156.07496687654015</v>
      </c>
      <c r="AS311" s="103">
        <f t="shared" si="332"/>
        <v>13.908672360836649</v>
      </c>
      <c r="AT311" s="103">
        <f t="shared" si="333"/>
        <v>526.85241250404101</v>
      </c>
      <c r="AU311" s="103">
        <f t="shared" si="334"/>
        <v>862.2653959749864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75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40">T312-T311</f>
        <v>620</v>
      </c>
      <c r="N312" s="2">
        <f t="shared" ref="N312" si="441">SUM(F306:F312)</f>
        <v>34496</v>
      </c>
      <c r="O312" s="11">
        <f t="shared" ref="O312" si="442">SUM(J306:J312)</f>
        <v>56669</v>
      </c>
      <c r="P312" s="2">
        <f t="shared" ref="P312" si="443">SUM(K306:K312)</f>
        <v>5051</v>
      </c>
      <c r="R312" s="2">
        <f t="shared" ref="R312" si="444">(P312/N312)*100</f>
        <v>14.642277365491651</v>
      </c>
      <c r="S312" s="3">
        <f t="shared" ref="S312" si="445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46">SUM(K299:K312)</f>
        <v>11078</v>
      </c>
      <c r="Z312" s="2">
        <f t="shared" ref="Z312" si="447">SUM(X299:X312)</f>
        <v>981</v>
      </c>
      <c r="AA312" s="19">
        <f t="shared" ref="AA312" si="448">(Z312/Y312)*100</f>
        <v>8.8553890593970035</v>
      </c>
      <c r="AB312" s="3">
        <v>8232</v>
      </c>
      <c r="AC312" s="3">
        <v>2583</v>
      </c>
      <c r="AD312" s="2">
        <f t="shared" ref="AD312" si="449">SUM(AC299:AC312)</f>
        <v>25359</v>
      </c>
      <c r="AE312" s="2">
        <f t="shared" ref="AE312" si="450">AD312+Z312</f>
        <v>26340</v>
      </c>
      <c r="AF312" s="2">
        <f t="shared" ref="AF312" si="451">(Z312/AE312)*100</f>
        <v>3.7243735763097954</v>
      </c>
      <c r="AG312" s="2">
        <f t="shared" ref="AG312" si="452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03">
        <f t="shared" si="331"/>
        <v>160.16660334027898</v>
      </c>
      <c r="AS312" s="103">
        <f t="shared" si="332"/>
        <v>14.183375869002862</v>
      </c>
      <c r="AT312" s="103">
        <f t="shared" si="333"/>
        <v>498.74590619482439</v>
      </c>
      <c r="AU312" s="103">
        <f t="shared" si="334"/>
        <v>819.32490022479431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75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53">T313-T312</f>
        <v>750</v>
      </c>
      <c r="N313" s="2">
        <f t="shared" ref="N313" si="454">SUM(F307:F313)</f>
        <v>32591</v>
      </c>
      <c r="O313" s="11">
        <f t="shared" ref="O313" si="455">SUM(J307:J313)</f>
        <v>54860</v>
      </c>
      <c r="P313" s="2">
        <f t="shared" ref="P313" si="456">SUM(K307:K313)</f>
        <v>4491</v>
      </c>
      <c r="R313" s="2">
        <f t="shared" ref="R313" si="457">(P313/N313)*100</f>
        <v>13.77987788039643</v>
      </c>
      <c r="S313" s="3">
        <f t="shared" ref="S313" si="458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59">SUM(K300:K313)</f>
        <v>10390</v>
      </c>
      <c r="Z313" s="2">
        <f t="shared" ref="Z313" si="460">SUM(X300:X313)</f>
        <v>874</v>
      </c>
      <c r="AA313" s="19">
        <f t="shared" ref="AA313" si="461">(Z313/Y313)*100</f>
        <v>8.4119345524542819</v>
      </c>
      <c r="AB313" s="3">
        <v>8279</v>
      </c>
      <c r="AC313" s="3">
        <v>2706</v>
      </c>
      <c r="AD313" s="2">
        <f t="shared" ref="AD313" si="462">SUM(AC300:AC313)</f>
        <v>25146</v>
      </c>
      <c r="AE313" s="2">
        <f t="shared" ref="AE313" si="463">AD313+Z313</f>
        <v>26020</v>
      </c>
      <c r="AF313" s="2">
        <f t="shared" ref="AF313" si="464">(Z313/AE313)*100</f>
        <v>3.3589546502690242</v>
      </c>
      <c r="AG313" s="2">
        <f t="shared" ref="AG313" si="465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03">
        <f t="shared" si="331"/>
        <v>150.21944472878667</v>
      </c>
      <c r="AS313" s="103">
        <f t="shared" si="332"/>
        <v>12.636361375645771</v>
      </c>
      <c r="AT313" s="103">
        <f t="shared" si="333"/>
        <v>471.20326498131726</v>
      </c>
      <c r="AU313" s="103">
        <f t="shared" si="334"/>
        <v>793.1702346314953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75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466">T314-T313</f>
        <v>535</v>
      </c>
      <c r="N314" s="2">
        <f t="shared" ref="N314" si="467">SUM(F308:F314)</f>
        <v>31203</v>
      </c>
      <c r="O314" s="11">
        <f t="shared" ref="O314" si="468">SUM(J308:J314)</f>
        <v>52342</v>
      </c>
      <c r="P314" s="2">
        <f t="shared" ref="P314" si="469">SUM(K308:K314)</f>
        <v>4024</v>
      </c>
      <c r="R314" s="2">
        <f t="shared" ref="R314" si="470">(P314/N314)*100</f>
        <v>12.896195878601416</v>
      </c>
      <c r="S314" s="3">
        <f t="shared" ref="S314" si="47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472">SUM(K301:K314)</f>
        <v>9196</v>
      </c>
      <c r="Z314" s="2">
        <f t="shared" ref="Z314" si="473">SUM(X301:X314)</f>
        <v>834</v>
      </c>
      <c r="AA314" s="19">
        <f t="shared" ref="AA314" si="474">(Z314/Y314)*100</f>
        <v>9.0691605045672024</v>
      </c>
      <c r="AB314" s="3">
        <v>8349</v>
      </c>
      <c r="AC314" s="3">
        <v>3094</v>
      </c>
      <c r="AD314" s="2">
        <f t="shared" ref="AD314" si="475">SUM(AC301:AC314)</f>
        <v>25307</v>
      </c>
      <c r="AE314" s="2">
        <f t="shared" ref="AE314" si="476">AD314+Z314</f>
        <v>26141</v>
      </c>
      <c r="AF314" s="2">
        <f t="shared" ref="AF314" si="477">(Z314/AE314)*100</f>
        <v>3.190390574193795</v>
      </c>
      <c r="AG314" s="2">
        <f t="shared" ref="AG314" si="47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03">
        <f t="shared" si="331"/>
        <v>132.9564979524468</v>
      </c>
      <c r="AS314" s="103">
        <f t="shared" si="332"/>
        <v>12.058038200559007</v>
      </c>
      <c r="AT314" s="103">
        <f t="shared" si="333"/>
        <v>451.13545080580656</v>
      </c>
      <c r="AU314" s="103">
        <f t="shared" si="334"/>
        <v>756.76479075978364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75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479">T315-T314</f>
        <v>535</v>
      </c>
      <c r="N315" s="2">
        <f t="shared" ref="N315" si="480">SUM(F309:F315)</f>
        <v>29061</v>
      </c>
      <c r="O315" s="11">
        <f t="shared" ref="O315" si="481">SUM(J309:J315)</f>
        <v>49870</v>
      </c>
      <c r="P315" s="2">
        <f t="shared" ref="P315" si="482">SUM(K309:K315)</f>
        <v>3692</v>
      </c>
      <c r="R315" s="2">
        <f t="shared" ref="R315" si="483">(P315/N315)*100</f>
        <v>12.70431162038471</v>
      </c>
      <c r="S315" s="3">
        <f t="shared" ref="S315" si="484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485">SUM(K302:K315)</f>
        <v>8685</v>
      </c>
      <c r="Z315" s="2">
        <f t="shared" ref="Z315" si="486">SUM(X302:X315)</f>
        <v>820</v>
      </c>
      <c r="AA315" s="19">
        <f t="shared" ref="AA315" si="487">(Z315/Y315)*100</f>
        <v>9.4415659182498555</v>
      </c>
      <c r="AB315" s="3">
        <v>8396</v>
      </c>
      <c r="AC315" s="3">
        <v>6728</v>
      </c>
      <c r="AD315" s="2">
        <f t="shared" ref="AD315" si="488">SUM(AC302:AC315)</f>
        <v>30843</v>
      </c>
      <c r="AE315" s="2">
        <f t="shared" ref="AE315" si="489">AD315+Z315</f>
        <v>31663</v>
      </c>
      <c r="AF315" s="2">
        <f t="shared" ref="AF315" si="490">(Z315/AE315)*100</f>
        <v>2.5897735527271579</v>
      </c>
      <c r="AG315" s="2">
        <f t="shared" ref="AG315" si="491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03">
        <f t="shared" si="331"/>
        <v>125.5684193907134</v>
      </c>
      <c r="AS315" s="103">
        <f t="shared" si="332"/>
        <v>11.855625089278639</v>
      </c>
      <c r="AT315" s="103">
        <f t="shared" si="333"/>
        <v>420.16624477991041</v>
      </c>
      <c r="AU315" s="103">
        <f t="shared" si="334"/>
        <v>721.02441853942162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75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492">T316-T315</f>
        <v>552</v>
      </c>
      <c r="N316" s="2">
        <f t="shared" ref="N316" si="493">SUM(F310:F316)</f>
        <v>28315</v>
      </c>
      <c r="O316" s="11">
        <f t="shared" ref="O316" si="494">SUM(J310:J316)</f>
        <v>48849</v>
      </c>
      <c r="P316" s="2">
        <f t="shared" ref="P316" si="495">SUM(K310:K316)</f>
        <v>3491</v>
      </c>
      <c r="R316" s="2">
        <f t="shared" ref="R316" si="496">(P316/N316)*100</f>
        <v>12.329154158573195</v>
      </c>
      <c r="S316" s="3">
        <f t="shared" ref="S316" si="497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498">SUM(K303:K316)</f>
        <v>8963</v>
      </c>
      <c r="Z316" s="2">
        <f t="shared" ref="Z316" si="499">SUM(X303:X316)</f>
        <v>853</v>
      </c>
      <c r="AA316" s="19">
        <f t="shared" ref="AA316" si="500">(Z316/Y316)*100</f>
        <v>9.5169028227156094</v>
      </c>
      <c r="AB316" s="3">
        <v>8457</v>
      </c>
      <c r="AC316" s="3">
        <v>5660</v>
      </c>
      <c r="AD316" s="2">
        <f t="shared" ref="AD316" si="501">SUM(AC303:AC316)</f>
        <v>35687</v>
      </c>
      <c r="AE316" s="2">
        <f t="shared" ref="AE316" si="502">AD316+Z316</f>
        <v>36540</v>
      </c>
      <c r="AF316" s="2">
        <f t="shared" ref="AF316" si="503">(Z316/AE316)*100</f>
        <v>2.3344280240831963</v>
      </c>
      <c r="AG316" s="2">
        <f t="shared" ref="AG316" si="504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03">
        <f t="shared" si="331"/>
        <v>129.58776545756641</v>
      </c>
      <c r="AS316" s="103">
        <f t="shared" si="332"/>
        <v>12.332741708725219</v>
      </c>
      <c r="AT316" s="103">
        <f t="shared" si="333"/>
        <v>409.38051756454234</v>
      </c>
      <c r="AU316" s="103">
        <f t="shared" si="334"/>
        <v>706.26271949533214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75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05">T317-T316</f>
        <v>233</v>
      </c>
      <c r="M317" s="46">
        <v>3330</v>
      </c>
      <c r="N317" s="36">
        <f t="shared" ref="N317:N318" si="506">SUM(F311:F317)</f>
        <v>26978</v>
      </c>
      <c r="O317" s="51">
        <f t="shared" ref="O317:O318" si="507">SUM(J311:J317)</f>
        <v>47567</v>
      </c>
      <c r="P317" s="36">
        <f t="shared" ref="P317:P318" si="508">SUM(K311:K317)</f>
        <v>3330</v>
      </c>
      <c r="Q317" s="46">
        <v>377</v>
      </c>
      <c r="R317" s="36">
        <f t="shared" ref="R317:R318" si="509">(P317/N317)*100</f>
        <v>12.343390911112758</v>
      </c>
      <c r="S317" s="46">
        <f t="shared" ref="S317:S318" si="510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11">SUM(K304:K317)</f>
        <v>8856</v>
      </c>
      <c r="Z317" s="36">
        <f t="shared" ref="Z317:Z318" si="512">SUM(X304:X317)</f>
        <v>830</v>
      </c>
      <c r="AA317" s="39">
        <f t="shared" ref="AA317:AA318" si="513">(Z317/Y317)*100</f>
        <v>9.3721770551038848</v>
      </c>
      <c r="AB317" s="46">
        <v>8474</v>
      </c>
      <c r="AC317" s="46">
        <v>296</v>
      </c>
      <c r="AD317" s="36">
        <f t="shared" ref="AD317:AD318" si="514">SUM(AC304:AC317)</f>
        <v>34859</v>
      </c>
      <c r="AE317" s="36">
        <f t="shared" ref="AE317:AE318" si="515">AD317+Z317</f>
        <v>35689</v>
      </c>
      <c r="AF317" s="36">
        <f t="shared" ref="AF317:AF318" si="516">(Z317/AE317)*100</f>
        <v>2.3256465577628962</v>
      </c>
      <c r="AG317" s="36">
        <f t="shared" ref="AG317:AG318" si="517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104">
        <f t="shared" si="331"/>
        <v>128.04075096420931</v>
      </c>
      <c r="AS317" s="104">
        <f t="shared" si="332"/>
        <v>12.000205883050331</v>
      </c>
      <c r="AT317" s="104">
        <f t="shared" si="333"/>
        <v>390.05006543726728</v>
      </c>
      <c r="AU317" s="104">
        <f t="shared" si="334"/>
        <v>687.72746173380131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75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05"/>
        <v>77</v>
      </c>
      <c r="N318" s="2">
        <f t="shared" si="506"/>
        <v>26787</v>
      </c>
      <c r="O318" s="11">
        <f t="shared" si="507"/>
        <v>47132</v>
      </c>
      <c r="P318" s="2">
        <f t="shared" si="508"/>
        <v>3302</v>
      </c>
      <c r="R318" s="2">
        <f t="shared" si="509"/>
        <v>12.326874976667787</v>
      </c>
      <c r="S318" s="3">
        <f t="shared" si="510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11"/>
        <v>8762</v>
      </c>
      <c r="Z318" s="2">
        <f t="shared" si="512"/>
        <v>805</v>
      </c>
      <c r="AA318" s="19">
        <f t="shared" si="513"/>
        <v>9.1874001369550324</v>
      </c>
      <c r="AB318" s="3">
        <v>8483</v>
      </c>
      <c r="AC318" s="3">
        <v>396</v>
      </c>
      <c r="AD318" s="2">
        <f t="shared" si="514"/>
        <v>34311</v>
      </c>
      <c r="AE318" s="2">
        <f t="shared" si="515"/>
        <v>35116</v>
      </c>
      <c r="AF318" s="2">
        <f t="shared" si="516"/>
        <v>2.2924023237270759</v>
      </c>
      <c r="AG318" s="2">
        <f t="shared" si="517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03">
        <f t="shared" si="331"/>
        <v>126.68169150275541</v>
      </c>
      <c r="AS318" s="103">
        <f t="shared" si="332"/>
        <v>11.638753898621104</v>
      </c>
      <c r="AT318" s="103">
        <f t="shared" si="333"/>
        <v>387.28857227622797</v>
      </c>
      <c r="AU318" s="103">
        <f t="shared" si="334"/>
        <v>681.43819720473277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75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18">T319-T318</f>
        <v>570</v>
      </c>
      <c r="N319" s="2">
        <f t="shared" ref="N319" si="519">SUM(F313:F319)</f>
        <v>26297</v>
      </c>
      <c r="O319" s="11">
        <f t="shared" ref="O319" si="520">SUM(J313:J319)</f>
        <v>47292</v>
      </c>
      <c r="P319" s="2">
        <f t="shared" ref="P319" si="521">SUM(K313:K319)</f>
        <v>3252</v>
      </c>
      <c r="R319" s="2">
        <f t="shared" ref="R319" si="522">(P319/N319)*100</f>
        <v>12.366429630756361</v>
      </c>
      <c r="S319" s="3">
        <f t="shared" ref="S319" si="523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24">SUM(K306:K319)</f>
        <v>8303</v>
      </c>
      <c r="Z319" s="2">
        <f t="shared" ref="Z319" si="525">SUM(X306:X319)</f>
        <v>730</v>
      </c>
      <c r="AA319" s="19">
        <f t="shared" ref="AA319" si="526">(Z319/Y319)*100</f>
        <v>8.7920028905214984</v>
      </c>
      <c r="AB319" s="3">
        <v>8565</v>
      </c>
      <c r="AC319" s="3">
        <v>7533</v>
      </c>
      <c r="AD319" s="2">
        <f t="shared" ref="AD319" si="527">SUM(AC306:AC319)</f>
        <v>39631</v>
      </c>
      <c r="AE319" s="2">
        <f t="shared" ref="AE319" si="528">AD319+Z319</f>
        <v>40361</v>
      </c>
      <c r="AF319" s="2">
        <f t="shared" ref="AF319" si="529">(Z319/AE319)*100</f>
        <v>1.8086766928470555</v>
      </c>
      <c r="AG319" s="2">
        <f t="shared" ref="AG319" si="530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03">
        <f t="shared" si="331"/>
        <v>120.04543306863482</v>
      </c>
      <c r="AS319" s="103">
        <f t="shared" si="332"/>
        <v>10.554397945333424</v>
      </c>
      <c r="AT319" s="103">
        <f t="shared" si="333"/>
        <v>380.20411338141508</v>
      </c>
      <c r="AU319" s="103">
        <f t="shared" si="334"/>
        <v>683.75148990507989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75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31">T320-T319</f>
        <v>544</v>
      </c>
      <c r="N320" s="2">
        <f t="shared" ref="N320" si="532">SUM(F314:F320)</f>
        <v>24983</v>
      </c>
      <c r="O320" s="11">
        <f t="shared" ref="O320" si="533">SUM(J314:J320)</f>
        <v>45566</v>
      </c>
      <c r="P320" s="2">
        <f t="shared" ref="P320" si="534">SUM(K314:K320)</f>
        <v>3046</v>
      </c>
      <c r="R320" s="2">
        <f t="shared" ref="R320" si="535">(P320/N320)*100</f>
        <v>12.192290757715247</v>
      </c>
      <c r="S320" s="3">
        <f t="shared" ref="S320" si="53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37">SUM(K307:K320)</f>
        <v>7537</v>
      </c>
      <c r="Z320" s="2">
        <f t="shared" ref="Z320" si="538">SUM(X307:X320)</f>
        <v>712</v>
      </c>
      <c r="AA320" s="19">
        <f t="shared" ref="AA320" si="539">(Z320/Y320)*100</f>
        <v>9.4467294679580736</v>
      </c>
      <c r="AB320" s="3">
        <v>8614</v>
      </c>
      <c r="AC320" s="3">
        <v>6243</v>
      </c>
      <c r="AD320" s="2">
        <f t="shared" ref="AD320" si="540">SUM(AC307:AC320)</f>
        <v>43732</v>
      </c>
      <c r="AE320" s="2">
        <f t="shared" ref="AE320" si="541">AD320+Z320</f>
        <v>44444</v>
      </c>
      <c r="AF320" s="2">
        <f t="shared" ref="AF320" si="542">(Z320/AE320)*100</f>
        <v>1.6020160201602014</v>
      </c>
      <c r="AG320" s="2">
        <f t="shared" ref="AG320" si="54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03">
        <f t="shared" si="331"/>
        <v>108.97054426572329</v>
      </c>
      <c r="AS320" s="103">
        <f t="shared" si="332"/>
        <v>10.294152516544381</v>
      </c>
      <c r="AT320" s="103">
        <f t="shared" si="333"/>
        <v>361.20619707981496</v>
      </c>
      <c r="AU320" s="103">
        <f t="shared" si="334"/>
        <v>658.79684490008606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75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544">T321-T320</f>
        <v>482</v>
      </c>
      <c r="N321" s="2">
        <f t="shared" ref="N321" si="545">SUM(F315:F321)</f>
        <v>24506</v>
      </c>
      <c r="O321" s="11">
        <f t="shared" ref="O321" si="546">SUM(J315:J321)</f>
        <v>46053</v>
      </c>
      <c r="P321" s="2">
        <f t="shared" ref="P321" si="547">SUM(K315:K321)</f>
        <v>2993</v>
      </c>
      <c r="R321" s="2">
        <f t="shared" ref="R321" si="548">(P321/N321)*100</f>
        <v>12.213335509671101</v>
      </c>
      <c r="S321" s="3">
        <f t="shared" ref="S321" si="549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550">SUM(K308:K321)</f>
        <v>7017</v>
      </c>
      <c r="Z321" s="2">
        <f t="shared" ref="Z321" si="551">SUM(X308:X321)</f>
        <v>690</v>
      </c>
      <c r="AA321" s="19">
        <f t="shared" ref="AA321" si="552">(Z321/Y321)*100</f>
        <v>9.83326207781103</v>
      </c>
      <c r="AB321" s="3">
        <v>8651</v>
      </c>
      <c r="AC321" s="3">
        <v>4600</v>
      </c>
      <c r="AD321" s="2">
        <f t="shared" ref="AD321" si="553">SUM(AC308:AC321)</f>
        <v>46309</v>
      </c>
      <c r="AE321" s="2">
        <f t="shared" ref="AE321" si="554">AD321+Z321</f>
        <v>46999</v>
      </c>
      <c r="AF321" s="2">
        <f t="shared" ref="AF321" si="555">(Z321/AE321)*100</f>
        <v>1.4681163429009128</v>
      </c>
      <c r="AG321" s="2">
        <f t="shared" ref="AG321" si="556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03">
        <f t="shared" si="331"/>
        <v>101.45234298959539</v>
      </c>
      <c r="AS321" s="103">
        <f t="shared" si="332"/>
        <v>9.9760747702466617</v>
      </c>
      <c r="AT321" s="103">
        <f t="shared" si="333"/>
        <v>354.30969321690532</v>
      </c>
      <c r="AU321" s="103">
        <f t="shared" si="334"/>
        <v>665.83792955676734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75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557">T322-T321</f>
        <v>455</v>
      </c>
      <c r="N322" s="2">
        <f t="shared" ref="N322" si="558">SUM(F316:F322)</f>
        <v>24136</v>
      </c>
      <c r="O322" s="11">
        <f t="shared" ref="O322" si="559">SUM(J316:J322)</f>
        <v>46288</v>
      </c>
      <c r="P322" s="2">
        <f t="shared" ref="P322" si="560">SUM(K316:K322)</f>
        <v>2913</v>
      </c>
      <c r="R322" s="2">
        <f t="shared" ref="R322" si="561">(P322/N322)*100</f>
        <v>12.069108385813722</v>
      </c>
      <c r="S322" s="3">
        <f t="shared" ref="S322" si="562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563">SUM(K309:K322)</f>
        <v>6605</v>
      </c>
      <c r="Z322" s="2">
        <f t="shared" ref="Z322" si="564">SUM(X309:X322)</f>
        <v>724</v>
      </c>
      <c r="AA322" s="19">
        <f t="shared" ref="AA322" si="565">(Z322/Y322)*100</f>
        <v>10.961392884178652</v>
      </c>
      <c r="AB322" s="3">
        <v>8741</v>
      </c>
      <c r="AC322" s="3">
        <v>2256</v>
      </c>
      <c r="AD322" s="2">
        <f t="shared" ref="AD322" si="566">SUM(AC309:AC322)</f>
        <v>47163</v>
      </c>
      <c r="AE322" s="2">
        <f t="shared" ref="AE322" si="567">AD322+Z322</f>
        <v>47887</v>
      </c>
      <c r="AF322" s="2">
        <f t="shared" ref="AF322" si="568">(Z322/AE322)*100</f>
        <v>1.5118925804498089</v>
      </c>
      <c r="AG322" s="2">
        <f t="shared" ref="AG322" si="569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03">
        <f t="shared" si="331"/>
        <v>95.495614286201729</v>
      </c>
      <c r="AS322" s="103">
        <f t="shared" si="332"/>
        <v>10.467649469070409</v>
      </c>
      <c r="AT322" s="103">
        <f t="shared" si="333"/>
        <v>348.96020384735272</v>
      </c>
      <c r="AU322" s="103">
        <f t="shared" si="334"/>
        <v>669.23557821040208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75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570">T323-T322</f>
        <v>566</v>
      </c>
      <c r="N323" s="2">
        <f t="shared" ref="N323" si="571">SUM(F317:F323)</f>
        <v>22987</v>
      </c>
      <c r="O323" s="11">
        <f t="shared" ref="O323" si="572">SUM(J317:J323)</f>
        <v>47224</v>
      </c>
      <c r="P323" s="2">
        <f t="shared" ref="P323" si="573">SUM(K317:K323)</f>
        <v>2927</v>
      </c>
      <c r="R323" s="2">
        <f t="shared" ref="R323" si="574">(P323/N323)*100</f>
        <v>12.733284030103972</v>
      </c>
      <c r="S323" s="3">
        <f t="shared" ref="S323" si="575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576">SUM(K310:K323)</f>
        <v>6418</v>
      </c>
      <c r="Z323" s="2">
        <f t="shared" ref="Z323" si="577">SUM(X310:X323)</f>
        <v>721</v>
      </c>
      <c r="AA323" s="19">
        <f t="shared" ref="AA323" si="578">(Z323/Y323)*100</f>
        <v>11.234029292614521</v>
      </c>
      <c r="AB323" s="3">
        <v>8799</v>
      </c>
      <c r="AC323" s="3">
        <v>1248</v>
      </c>
      <c r="AD323" s="2">
        <f t="shared" ref="AD323" si="579">SUM(AC310:AC323)</f>
        <v>44580</v>
      </c>
      <c r="AE323" s="2">
        <f t="shared" ref="AE323" si="580">AD323+Z323</f>
        <v>45301</v>
      </c>
      <c r="AF323" s="2">
        <f t="shared" ref="AF323" si="581">(Z323/AE323)*100</f>
        <v>1.5915763448930487</v>
      </c>
      <c r="AG323" s="2">
        <f t="shared" ref="AG323" si="582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03">
        <f t="shared" si="331"/>
        <v>92.791953442671115</v>
      </c>
      <c r="AS323" s="103">
        <f t="shared" si="332"/>
        <v>10.424275230938902</v>
      </c>
      <c r="AT323" s="103">
        <f t="shared" si="333"/>
        <v>332.34787064298553</v>
      </c>
      <c r="AU323" s="103">
        <f t="shared" si="334"/>
        <v>682.7683405074323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75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583">T324-T323</f>
        <v>266</v>
      </c>
      <c r="M324" s="46">
        <v>2960</v>
      </c>
      <c r="N324" s="36">
        <f t="shared" ref="N324:N325" si="584">SUM(F318:F324)</f>
        <v>22682</v>
      </c>
      <c r="O324" s="51">
        <f t="shared" ref="O324:O325" si="585">SUM(J318:J324)</f>
        <v>47075</v>
      </c>
      <c r="P324" s="36">
        <f t="shared" ref="P324:P325" si="586">SUM(K318:K324)</f>
        <v>2960</v>
      </c>
      <c r="Q324" s="46">
        <v>337</v>
      </c>
      <c r="R324" s="36">
        <f t="shared" ref="R324:R325" si="587">(P324/N324)*100</f>
        <v>13.049995591217705</v>
      </c>
      <c r="S324" s="46">
        <f t="shared" ref="S324:S325" si="588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589">SUM(K311:K324)</f>
        <v>6290</v>
      </c>
      <c r="Z324" s="36">
        <f t="shared" ref="Z324:Z325" si="590">SUM(X311:X324)</f>
        <v>714</v>
      </c>
      <c r="AA324" s="39">
        <f t="shared" ref="AA324:AA325" si="591">(Z324/Y324)*100</f>
        <v>11.351351351351353</v>
      </c>
      <c r="AB324" s="46">
        <v>8811</v>
      </c>
      <c r="AC324" s="46">
        <v>286</v>
      </c>
      <c r="AD324" s="36">
        <f t="shared" ref="AD324:AD325" si="592">SUM(AC311:AC324)</f>
        <v>44324</v>
      </c>
      <c r="AE324" s="36">
        <f t="shared" ref="AE324:AE325" si="593">AD324+Z324</f>
        <v>45038</v>
      </c>
      <c r="AF324" s="36">
        <f t="shared" ref="AF324:AF325" si="594">(Z324/AE324)*100</f>
        <v>1.5853279452906437</v>
      </c>
      <c r="AG324" s="36">
        <f t="shared" ref="AG324:AG325" si="595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104">
        <f t="shared" si="331"/>
        <v>90.941319282393479</v>
      </c>
      <c r="AS324" s="104">
        <f t="shared" si="332"/>
        <v>10.323068675298719</v>
      </c>
      <c r="AT324" s="104">
        <f t="shared" si="333"/>
        <v>327.93815643294892</v>
      </c>
      <c r="AU324" s="104">
        <f t="shared" si="334"/>
        <v>680.6140866802341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75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583"/>
        <v>121</v>
      </c>
      <c r="N325" s="2">
        <f t="shared" si="584"/>
        <v>22519</v>
      </c>
      <c r="O325" s="11">
        <f t="shared" si="585"/>
        <v>47088</v>
      </c>
      <c r="P325" s="2">
        <f t="shared" si="586"/>
        <v>3004</v>
      </c>
      <c r="R325" s="2">
        <f t="shared" si="587"/>
        <v>13.339846351969447</v>
      </c>
      <c r="S325" s="3">
        <f t="shared" si="588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589"/>
        <v>6306</v>
      </c>
      <c r="Z325" s="2">
        <f t="shared" si="590"/>
        <v>694</v>
      </c>
      <c r="AA325" s="19">
        <f t="shared" si="591"/>
        <v>11.005391690453536</v>
      </c>
      <c r="AB325" s="3">
        <v>8820</v>
      </c>
      <c r="AC325" s="3">
        <v>180</v>
      </c>
      <c r="AD325" s="2">
        <f t="shared" si="592"/>
        <v>43809</v>
      </c>
      <c r="AE325" s="2">
        <f t="shared" si="593"/>
        <v>44503</v>
      </c>
      <c r="AF325" s="2">
        <f t="shared" si="594"/>
        <v>1.5594454306451251</v>
      </c>
      <c r="AG325" s="2">
        <f t="shared" si="595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03">
        <f t="shared" si="331"/>
        <v>91.172648552428171</v>
      </c>
      <c r="AS325" s="103">
        <f t="shared" si="332"/>
        <v>10.033907087755336</v>
      </c>
      <c r="AT325" s="103">
        <f t="shared" si="333"/>
        <v>325.58148949447036</v>
      </c>
      <c r="AU325" s="103">
        <f t="shared" si="334"/>
        <v>680.80204171213734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75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596">T326-T325</f>
        <v>772</v>
      </c>
      <c r="N326" s="2">
        <f t="shared" ref="N326" si="597">SUM(F320:F326)</f>
        <v>22781</v>
      </c>
      <c r="O326" s="11">
        <f t="shared" ref="O326" si="598">SUM(J320:J326)</f>
        <v>52664</v>
      </c>
      <c r="P326" s="2">
        <f t="shared" ref="P326" si="599">SUM(K320:K326)</f>
        <v>3206</v>
      </c>
      <c r="R326" s="2">
        <f t="shared" ref="R326" si="600">(P326/N326)*100</f>
        <v>14.07313111803696</v>
      </c>
      <c r="S326" s="3">
        <f t="shared" ref="S326" si="60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02">SUM(K313:K326)</f>
        <v>6458</v>
      </c>
      <c r="Z326" s="2">
        <f t="shared" ref="Z326" si="603">SUM(X313:X326)</f>
        <v>648</v>
      </c>
      <c r="AA326" s="19">
        <f t="shared" ref="AA326" si="604">(Z326/Y326)*100</f>
        <v>10.034066274388355</v>
      </c>
      <c r="AB326" s="3">
        <v>8880</v>
      </c>
      <c r="AC326" s="3">
        <v>1059</v>
      </c>
      <c r="AD326" s="2">
        <f t="shared" ref="AD326" si="605">SUM(AC313:AC326)</f>
        <v>42285</v>
      </c>
      <c r="AE326" s="2">
        <f t="shared" ref="AE326" si="606">AD326+Z326</f>
        <v>42933</v>
      </c>
      <c r="AF326" s="2">
        <f t="shared" ref="AF326" si="607">(Z326/AE326)*100</f>
        <v>1.5093284885752218</v>
      </c>
      <c r="AG326" s="2">
        <f t="shared" ref="AG326" si="60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03">
        <f t="shared" si="331"/>
        <v>93.370276617757881</v>
      </c>
      <c r="AS326" s="103">
        <f t="shared" si="332"/>
        <v>9.3688354364055595</v>
      </c>
      <c r="AT326" s="103">
        <f t="shared" si="333"/>
        <v>329.36950629128864</v>
      </c>
      <c r="AU326" s="103">
        <f t="shared" si="334"/>
        <v>761.42029231923209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75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09">T327-T326</f>
        <v>827</v>
      </c>
      <c r="N327" s="2">
        <f t="shared" ref="N327" si="610">SUM(F321:F327)</f>
        <v>22798</v>
      </c>
      <c r="O327" s="11">
        <f t="shared" ref="O327" si="611">SUM(J321:J327)</f>
        <v>60399</v>
      </c>
      <c r="P327" s="2">
        <f t="shared" ref="P327" si="612">SUM(K321:K327)</f>
        <v>3489</v>
      </c>
      <c r="R327" s="2">
        <f t="shared" ref="R327" si="613">(P327/N327)*100</f>
        <v>15.303974032809894</v>
      </c>
      <c r="S327" s="3">
        <f t="shared" ref="S327" si="614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15">SUM(K314:K327)</f>
        <v>6535</v>
      </c>
      <c r="Z327" s="2">
        <f t="shared" ref="Z327" si="616">SUM(X314:X327)</f>
        <v>637</v>
      </c>
      <c r="AA327" s="19">
        <f t="shared" ref="AA327" si="617">(Z327/Y327)*100</f>
        <v>9.7475133894414689</v>
      </c>
      <c r="AB327" s="3">
        <v>8916</v>
      </c>
      <c r="AC327" s="3">
        <v>868</v>
      </c>
      <c r="AD327" s="2">
        <f t="shared" ref="AD327" si="618">SUM(AC314:AC327)</f>
        <v>40447</v>
      </c>
      <c r="AE327" s="2">
        <f t="shared" ref="AE327" si="619">AD327+Z327</f>
        <v>41084</v>
      </c>
      <c r="AF327" s="2">
        <f t="shared" ref="AF327" si="620">(Z327/AE327)*100</f>
        <v>1.5504819394411449</v>
      </c>
      <c r="AG327" s="2">
        <f t="shared" ref="AG327" si="621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03">
        <f t="shared" si="331"/>
        <v>94.483548729799892</v>
      </c>
      <c r="AS327" s="103">
        <f t="shared" si="332"/>
        <v>9.2097965632567007</v>
      </c>
      <c r="AT327" s="103">
        <f t="shared" si="333"/>
        <v>329.61529364070054</v>
      </c>
      <c r="AU327" s="103">
        <f t="shared" si="334"/>
        <v>873.25353630163488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75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622">T328-T327</f>
        <v>598</v>
      </c>
      <c r="N328" s="2">
        <f t="shared" ref="N328" si="623">SUM(F322:F328)</f>
        <v>22812</v>
      </c>
      <c r="O328" s="11">
        <f t="shared" ref="O328" si="624">SUM(J322:J328)</f>
        <v>65621</v>
      </c>
      <c r="P328" s="2">
        <f t="shared" ref="P328" si="625">SUM(K322:K328)</f>
        <v>3605</v>
      </c>
      <c r="R328" s="2">
        <f t="shared" ref="R328" si="626">(P328/N328)*100</f>
        <v>15.803086095037699</v>
      </c>
      <c r="S328" s="3">
        <f t="shared" ref="S328" si="627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628">SUM(K315:K328)</f>
        <v>6598</v>
      </c>
      <c r="Z328" s="2">
        <f t="shared" ref="Z328" si="629">SUM(X315:X328)</f>
        <v>595</v>
      </c>
      <c r="AA328" s="19">
        <f t="shared" ref="AA328" si="630">(Z328/Y328)*100</f>
        <v>9.0178842073355572</v>
      </c>
      <c r="AB328" s="3">
        <v>8944</v>
      </c>
      <c r="AC328" s="3">
        <v>627</v>
      </c>
      <c r="AD328" s="2">
        <f t="shared" ref="AD328" si="631">SUM(AC315:AC328)</f>
        <v>37980</v>
      </c>
      <c r="AE328" s="2">
        <f t="shared" ref="AE328" si="632">AD328+Z328</f>
        <v>38575</v>
      </c>
      <c r="AF328" s="2">
        <f t="shared" ref="AF328" si="633">(Z328/AE328)*100</f>
        <v>1.5424497731691511</v>
      </c>
      <c r="AG328" s="2">
        <f t="shared" ref="AG328" si="634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03">
        <f t="shared" si="331"/>
        <v>95.394407730561539</v>
      </c>
      <c r="AS328" s="103">
        <f t="shared" si="332"/>
        <v>8.6025572294155985</v>
      </c>
      <c r="AT328" s="103">
        <f t="shared" si="333"/>
        <v>329.81770675198089</v>
      </c>
      <c r="AU328" s="103">
        <f t="shared" si="334"/>
        <v>948.75362680921171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75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635">T329-T328</f>
        <v>560</v>
      </c>
      <c r="N329" s="2">
        <f t="shared" ref="N329" si="636">SUM(F323:F329)</f>
        <v>23192</v>
      </c>
      <c r="O329" s="11">
        <f t="shared" ref="O329" si="637">SUM(J323:J329)</f>
        <v>70244</v>
      </c>
      <c r="P329" s="2">
        <f t="shared" ref="P329" si="638">SUM(K323:K329)</f>
        <v>3710</v>
      </c>
      <c r="R329" s="2">
        <f t="shared" ref="R329" si="639">(P329/N329)*100</f>
        <v>15.996895481200413</v>
      </c>
      <c r="S329" s="3">
        <f t="shared" ref="S329" si="640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641">SUM(K316:K329)</f>
        <v>6623</v>
      </c>
      <c r="Z329" s="2">
        <f t="shared" ref="Z329" si="642">SUM(X316:X329)</f>
        <v>577</v>
      </c>
      <c r="AA329" s="19">
        <f t="shared" ref="AA329" si="643">(Z329/Y329)*100</f>
        <v>8.7120640193265881</v>
      </c>
      <c r="AB329" s="3">
        <v>8973</v>
      </c>
      <c r="AC329" s="3">
        <v>1303</v>
      </c>
      <c r="AD329" s="2">
        <f t="shared" ref="AD329" si="644">SUM(AC316:AC329)</f>
        <v>32555</v>
      </c>
      <c r="AE329" s="2">
        <f t="shared" ref="AE329" si="645">AD329+Z329</f>
        <v>33132</v>
      </c>
      <c r="AF329" s="2">
        <f t="shared" ref="AF329" si="646">(Z329/AE329)*100</f>
        <v>1.7415187733912831</v>
      </c>
      <c r="AG329" s="2">
        <f t="shared" ref="AG329" si="647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03">
        <f t="shared" si="331"/>
        <v>95.755859714990777</v>
      </c>
      <c r="AS329" s="103">
        <f t="shared" si="332"/>
        <v>8.3423118006265558</v>
      </c>
      <c r="AT329" s="103">
        <f t="shared" si="333"/>
        <v>335.31177691530519</v>
      </c>
      <c r="AU329" s="103">
        <f t="shared" si="334"/>
        <v>1015.5933277698645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75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648">T330-T329</f>
        <v>695</v>
      </c>
      <c r="N330" s="2">
        <f t="shared" ref="N330" si="649">SUM(F324:F330)</f>
        <v>23577</v>
      </c>
      <c r="O330" s="11">
        <f t="shared" ref="O330" si="650">SUM(J324:J330)</f>
        <v>74041</v>
      </c>
      <c r="P330" s="2">
        <f t="shared" ref="P330" si="651">SUM(K324:K330)</f>
        <v>3839</v>
      </c>
      <c r="R330" s="2">
        <f t="shared" ref="R330" si="652">(P330/N330)*100</f>
        <v>16.282818000593799</v>
      </c>
      <c r="S330" s="3">
        <f t="shared" ref="S330" si="653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654">SUM(K317:K330)</f>
        <v>6766</v>
      </c>
      <c r="Z330" s="2">
        <f t="shared" ref="Z330" si="655">SUM(X317:X330)</f>
        <v>551</v>
      </c>
      <c r="AA330" s="19">
        <f t="shared" ref="AA330" si="656">(Z330/Y330)*100</f>
        <v>8.1436594738397865</v>
      </c>
      <c r="AB330" s="3">
        <v>9008</v>
      </c>
      <c r="AC330" s="3">
        <v>1324</v>
      </c>
      <c r="AD330" s="2">
        <f t="shared" ref="AD330" si="657">SUM(AC317:AC330)</f>
        <v>28219</v>
      </c>
      <c r="AE330" s="2">
        <f t="shared" ref="AE330" si="658">AD330+Z330</f>
        <v>28770</v>
      </c>
      <c r="AF330" s="2">
        <f t="shared" ref="AF330" si="659">(Z330/AE330)*100</f>
        <v>1.9151894334376085</v>
      </c>
      <c r="AG330" s="2">
        <f t="shared" ref="AG330" si="660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03">
        <f t="shared" si="331"/>
        <v>97.823365065925955</v>
      </c>
      <c r="AS330" s="103">
        <f t="shared" si="332"/>
        <v>7.966401736820159</v>
      </c>
      <c r="AT330" s="103">
        <f t="shared" si="333"/>
        <v>340.87813747551525</v>
      </c>
      <c r="AU330" s="103">
        <f t="shared" si="334"/>
        <v>1070.4906551649754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75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661">T331-T330</f>
        <v>349</v>
      </c>
      <c r="M331" s="46">
        <v>3922</v>
      </c>
      <c r="N331" s="36">
        <f t="shared" ref="N331" si="662">SUM(F325:F331)</f>
        <v>23669</v>
      </c>
      <c r="O331" s="51">
        <f t="shared" ref="O331" si="663">SUM(J325:J331)</f>
        <v>74094</v>
      </c>
      <c r="P331" s="36">
        <f t="shared" ref="P331" si="664">SUM(K325:K331)</f>
        <v>3922</v>
      </c>
      <c r="Q331" s="46">
        <v>217</v>
      </c>
      <c r="R331" s="36">
        <f t="shared" ref="R331:R332" si="665">(P331/N331)*100</f>
        <v>16.570197304491106</v>
      </c>
      <c r="S331" s="46">
        <f t="shared" ref="S331:S332" si="6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667">SUM(K318:K331)</f>
        <v>6882</v>
      </c>
      <c r="Z331" s="36">
        <f t="shared" ref="Z331:Z332" si="668">SUM(X318:X331)</f>
        <v>554</v>
      </c>
      <c r="AA331" s="39">
        <f t="shared" ref="AA331:AA332" si="669">(Z331/Y331)*100</f>
        <v>8.0499854693403083</v>
      </c>
      <c r="AB331" s="46">
        <v>9028</v>
      </c>
      <c r="AC331" s="46">
        <v>1354</v>
      </c>
      <c r="AD331" s="36">
        <f t="shared" ref="AD331:AD332" si="670">SUM(AC318:AC331)</f>
        <v>29277</v>
      </c>
      <c r="AE331" s="36">
        <f t="shared" ref="AE331:AE332" si="671">AD331+Z331</f>
        <v>29831</v>
      </c>
      <c r="AF331" s="36">
        <f t="shared" ref="AF331:AF332" si="672">(Z331/AE331)*100</f>
        <v>1.8571284904964636</v>
      </c>
      <c r="AG331" s="36">
        <f t="shared" ref="AG331:AG332" si="6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104">
        <f t="shared" si="331"/>
        <v>99.500502273677554</v>
      </c>
      <c r="AS331" s="104">
        <f t="shared" si="332"/>
        <v>8.0097759749516673</v>
      </c>
      <c r="AT331" s="104">
        <f t="shared" si="333"/>
        <v>342.20828077821477</v>
      </c>
      <c r="AU331" s="104">
        <f t="shared" si="334"/>
        <v>1071.2569333719653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75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661"/>
        <v>130</v>
      </c>
      <c r="N332" s="2">
        <f t="shared" ref="N332" si="674">SUM(F326:F332)</f>
        <v>24034</v>
      </c>
      <c r="O332" s="11">
        <f t="shared" ref="O332" si="675">SUM(J326:J332)</f>
        <v>74849</v>
      </c>
      <c r="P332" s="2">
        <f t="shared" ref="P332" si="676">SUM(K326:K332)</f>
        <v>3931</v>
      </c>
      <c r="R332" s="2">
        <f t="shared" si="665"/>
        <v>16.355995672796872</v>
      </c>
      <c r="S332" s="3">
        <f t="shared" si="6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667"/>
        <v>6935</v>
      </c>
      <c r="Z332" s="2">
        <f t="shared" si="668"/>
        <v>562</v>
      </c>
      <c r="AA332" s="19">
        <f t="shared" si="669"/>
        <v>8.1038211968276865</v>
      </c>
      <c r="AB332" s="3">
        <v>9045</v>
      </c>
      <c r="AC332" s="3">
        <v>1449</v>
      </c>
      <c r="AD332" s="2">
        <f t="shared" si="670"/>
        <v>30330</v>
      </c>
      <c r="AE332" s="2">
        <f t="shared" si="671"/>
        <v>30892</v>
      </c>
      <c r="AF332" s="2">
        <f t="shared" si="672"/>
        <v>1.8192412275022658</v>
      </c>
      <c r="AG332" s="2">
        <f t="shared" si="6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03">
        <f t="shared" si="331"/>
        <v>100.26678048066751</v>
      </c>
      <c r="AS332" s="103">
        <f t="shared" si="332"/>
        <v>8.1254406099690186</v>
      </c>
      <c r="AT332" s="103">
        <f t="shared" si="333"/>
        <v>347.4854797508815</v>
      </c>
      <c r="AU332" s="103">
        <f t="shared" si="334"/>
        <v>1082.172783301728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677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75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678">T333-T332</f>
        <v>832</v>
      </c>
      <c r="N333" s="2">
        <f t="shared" ref="N333" si="679">SUM(F327:F333)</f>
        <v>24134</v>
      </c>
      <c r="O333" s="11">
        <f t="shared" ref="O333" si="680">SUM(J327:J333)</f>
        <v>72885</v>
      </c>
      <c r="P333" s="2">
        <f t="shared" ref="P333" si="681">SUM(K327:K333)</f>
        <v>3991</v>
      </c>
      <c r="R333" s="2">
        <f t="shared" ref="R333" si="682">(P333/N333)*100</f>
        <v>16.536835999005554</v>
      </c>
      <c r="S333" s="3">
        <f t="shared" ref="S333" si="683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684">SUM(K320:K333)</f>
        <v>7197</v>
      </c>
      <c r="Z333" s="2">
        <f t="shared" ref="Z333" si="685">SUM(X320:X333)</f>
        <v>577</v>
      </c>
      <c r="AA333" s="19">
        <f t="shared" ref="AA333" si="686">(Z333/Y333)*100</f>
        <v>8.0172294011393639</v>
      </c>
      <c r="AB333" s="3">
        <v>9142</v>
      </c>
      <c r="AC333" s="3">
        <v>1920</v>
      </c>
      <c r="AD333" s="2">
        <f t="shared" ref="AD333" si="687">SUM(AC320:AC333)</f>
        <v>24717</v>
      </c>
      <c r="AE333" s="2">
        <f t="shared" ref="AE333" si="688">AD333+Z333</f>
        <v>25294</v>
      </c>
      <c r="AF333" s="2">
        <f t="shared" ref="AF333" si="689">(Z333/AE333)*100</f>
        <v>2.2811734008065154</v>
      </c>
      <c r="AG333" s="2">
        <f t="shared" ref="AG333" si="690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03">
        <f t="shared" si="331"/>
        <v>104.05479727748582</v>
      </c>
      <c r="AS333" s="103">
        <f t="shared" si="332"/>
        <v>8.3423118006265558</v>
      </c>
      <c r="AT333" s="103">
        <f t="shared" si="333"/>
        <v>348.93128768859839</v>
      </c>
      <c r="AU333" s="103">
        <f t="shared" si="334"/>
        <v>1053.7771154049678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677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75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691">T334-T333</f>
        <v>967</v>
      </c>
      <c r="N334" s="2">
        <f t="shared" ref="N334" si="692">SUM(F328:F334)</f>
        <v>24727</v>
      </c>
      <c r="O334" s="11">
        <f t="shared" ref="O334" si="693">SUM(J328:J334)</f>
        <v>68681</v>
      </c>
      <c r="P334" s="2">
        <f t="shared" ref="P334" si="694">SUM(K328:K334)</f>
        <v>4131</v>
      </c>
      <c r="R334" s="2">
        <f t="shared" ref="R334" si="695">(P334/N334)*100</f>
        <v>16.706434262142597</v>
      </c>
      <c r="S334" s="3">
        <f t="shared" ref="S334" si="696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697">SUM(K321:K334)</f>
        <v>7620</v>
      </c>
      <c r="Z334" s="2">
        <f t="shared" ref="Z334" si="698">SUM(X321:X334)</f>
        <v>564</v>
      </c>
      <c r="AA334" s="19">
        <f t="shared" ref="AA334" si="699">(Z334/Y334)*100</f>
        <v>7.4015748031496065</v>
      </c>
      <c r="AB334" s="3">
        <v>9178</v>
      </c>
      <c r="AC334" s="3">
        <v>1512</v>
      </c>
      <c r="AD334" s="2">
        <f t="shared" ref="AD334" si="700">SUM(AC321:AC334)</f>
        <v>19986</v>
      </c>
      <c r="AE334" s="2">
        <f t="shared" ref="AE334" si="701">AD334+Z334</f>
        <v>20550</v>
      </c>
      <c r="AF334" s="2">
        <f t="shared" ref="AF334" si="702">(Z334/AE334)*100</f>
        <v>2.7445255474452557</v>
      </c>
      <c r="AG334" s="2">
        <f t="shared" ref="AG334" si="703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03">
        <f t="shared" si="331"/>
        <v>110.17056485402834</v>
      </c>
      <c r="AS334" s="103">
        <f t="shared" si="332"/>
        <v>8.1543567687233569</v>
      </c>
      <c r="AT334" s="103">
        <f t="shared" si="333"/>
        <v>357.50492875925966</v>
      </c>
      <c r="AU334" s="103">
        <f t="shared" si="334"/>
        <v>992.99534970334912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677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75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704">T335-T334</f>
        <v>719</v>
      </c>
      <c r="N335" s="2">
        <f t="shared" ref="N335" si="705">SUM(F329:F335)</f>
        <v>25417</v>
      </c>
      <c r="O335" s="11">
        <f t="shared" ref="O335" si="706">SUM(J329:J335)</f>
        <v>65278</v>
      </c>
      <c r="P335" s="2">
        <f t="shared" ref="P335" si="707">SUM(K329:K335)</f>
        <v>4252</v>
      </c>
      <c r="R335" s="2">
        <f t="shared" ref="R335" si="708">(P335/N335)*100</f>
        <v>16.728960931659913</v>
      </c>
      <c r="S335" s="3">
        <f t="shared" ref="S335" si="709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710">SUM(K322:K335)</f>
        <v>7857</v>
      </c>
      <c r="Z335" s="2">
        <f t="shared" ref="Z335" si="711">SUM(X322:X335)</f>
        <v>567</v>
      </c>
      <c r="AA335" s="19">
        <f t="shared" ref="AA335" si="712">(Z335/Y335)*100</f>
        <v>7.216494845360824</v>
      </c>
      <c r="AB335" s="3">
        <v>9218</v>
      </c>
      <c r="AC335" s="3">
        <v>1068</v>
      </c>
      <c r="AD335" s="2">
        <f t="shared" ref="AD335" si="713">SUM(AC322:AC335)</f>
        <v>16454</v>
      </c>
      <c r="AE335" s="2">
        <f t="shared" ref="AE335" si="714">AD335+Z335</f>
        <v>17021</v>
      </c>
      <c r="AF335" s="2">
        <f t="shared" ref="AF335" si="715">(Z335/AE335)*100</f>
        <v>3.3311791316608894</v>
      </c>
      <c r="AG335" s="2">
        <f t="shared" ref="AG335" si="716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03">
        <f t="shared" si="331"/>
        <v>113.5971296664174</v>
      </c>
      <c r="AS335" s="103">
        <f t="shared" si="332"/>
        <v>8.1977310068548643</v>
      </c>
      <c r="AT335" s="103">
        <f t="shared" si="333"/>
        <v>367.48100352950632</v>
      </c>
      <c r="AU335" s="103">
        <f t="shared" si="334"/>
        <v>943.79450558284282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677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75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717">T336-T335</f>
        <v>883</v>
      </c>
      <c r="N336" s="2">
        <f t="shared" ref="N336" si="718">SUM(F330:F336)</f>
        <v>26930</v>
      </c>
      <c r="O336" s="11">
        <f t="shared" ref="O336" si="719">SUM(J330:J336)</f>
        <v>63522</v>
      </c>
      <c r="P336" s="2">
        <f t="shared" ref="P336" si="720">SUM(K330:K336)</f>
        <v>4575</v>
      </c>
      <c r="R336" s="2">
        <f t="shared" ref="R336" si="721">(P336/N336)*100</f>
        <v>16.988488674340886</v>
      </c>
      <c r="S336" s="3">
        <f t="shared" ref="S336" si="722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723">SUM(K323:K336)</f>
        <v>8285</v>
      </c>
      <c r="Z336" s="2">
        <f t="shared" ref="Z336" si="724">SUM(X323:X336)</f>
        <v>531</v>
      </c>
      <c r="AA336" s="19">
        <f t="shared" ref="AA336" si="725">(Z336/Y336)*100</f>
        <v>6.4091732045866019</v>
      </c>
      <c r="AB336" s="3">
        <v>9272</v>
      </c>
      <c r="AC336" s="3">
        <v>780</v>
      </c>
      <c r="AD336" s="2">
        <f t="shared" ref="AD336" si="726">SUM(AC323:AC336)</f>
        <v>14978</v>
      </c>
      <c r="AE336" s="2">
        <f t="shared" ref="AE336" si="727">AD336+Z336</f>
        <v>15509</v>
      </c>
      <c r="AF336" s="2">
        <f t="shared" ref="AF336" si="728">(Z336/AE336)*100</f>
        <v>3.4238184280095432</v>
      </c>
      <c r="AG336" s="2">
        <f t="shared" ref="AG336" si="729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03">
        <f t="shared" si="331"/>
        <v>119.78518763984577</v>
      </c>
      <c r="AS336" s="103">
        <f t="shared" si="332"/>
        <v>7.677240149276777</v>
      </c>
      <c r="AT336" s="103">
        <f t="shared" si="333"/>
        <v>389.35607762716313</v>
      </c>
      <c r="AU336" s="103">
        <f t="shared" si="334"/>
        <v>918.40611819653384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677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75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730">T337-T336</f>
        <v>910</v>
      </c>
      <c r="N337" s="2">
        <f t="shared" ref="N337" si="731">SUM(F331:F337)</f>
        <v>28661</v>
      </c>
      <c r="O337" s="11">
        <f t="shared" ref="O337" si="732">SUM(J331:J337)</f>
        <v>62402</v>
      </c>
      <c r="P337" s="2">
        <f t="shared" ref="P337" si="733">SUM(K331:K337)</f>
        <v>4790</v>
      </c>
      <c r="R337" s="2">
        <f t="shared" ref="R337" si="734">(P337/N337)*100</f>
        <v>16.712605980251912</v>
      </c>
      <c r="S337" s="3">
        <f t="shared" ref="S337" si="73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736">SUM(K324:K337)</f>
        <v>8629</v>
      </c>
      <c r="Z337" s="2">
        <f t="shared" ref="Z337" si="737">SUM(X324:X337)</f>
        <v>503</v>
      </c>
      <c r="AA337" s="19">
        <f t="shared" ref="AA337" si="738">(Z337/Y337)*100</f>
        <v>5.8291806698342796</v>
      </c>
      <c r="AB337" s="3">
        <v>9302</v>
      </c>
      <c r="AC337" s="3">
        <v>698</v>
      </c>
      <c r="AD337" s="2">
        <f t="shared" ref="AD337" si="739">SUM(AC324:AC337)</f>
        <v>14428</v>
      </c>
      <c r="AE337" s="2">
        <f t="shared" ref="AE337" si="740">AD337+Z337</f>
        <v>14931</v>
      </c>
      <c r="AF337" s="2">
        <f t="shared" ref="AF337" si="741">(Z337/AE337)*100</f>
        <v>3.3688299511084319</v>
      </c>
      <c r="AG337" s="2">
        <f t="shared" ref="AG337" si="74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03">
        <f t="shared" si="331"/>
        <v>124.75876694559194</v>
      </c>
      <c r="AS337" s="103">
        <f t="shared" si="332"/>
        <v>7.2724139267160446</v>
      </c>
      <c r="AT337" s="103">
        <f t="shared" si="333"/>
        <v>414.38301302904279</v>
      </c>
      <c r="AU337" s="103">
        <f t="shared" si="334"/>
        <v>902.21306929410446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677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75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743">T338-T337</f>
        <v>493</v>
      </c>
      <c r="M338" s="46">
        <v>4934</v>
      </c>
      <c r="N338" s="36">
        <f t="shared" ref="N338:N339" si="744">SUM(F332:F338)</f>
        <v>29473</v>
      </c>
      <c r="O338" s="51">
        <f t="shared" ref="O338:O339" si="745">SUM(J332:J338)</f>
        <v>63603</v>
      </c>
      <c r="P338" s="36">
        <f t="shared" ref="P338:P339" si="746">SUM(K332:K338)</f>
        <v>4934</v>
      </c>
      <c r="Q338" s="46">
        <v>283</v>
      </c>
      <c r="R338" s="36">
        <f t="shared" ref="R338:R339" si="747">(P338/N338)*100</f>
        <v>16.740745767312458</v>
      </c>
      <c r="S338" s="46">
        <f t="shared" ref="S338:S339" si="748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749">SUM(K325:K338)</f>
        <v>8856</v>
      </c>
      <c r="Z338" s="36">
        <f t="shared" ref="Z338:Z339" si="750">SUM(X325:X338)</f>
        <v>500</v>
      </c>
      <c r="AA338" s="39">
        <f t="shared" ref="AA338:AA339" si="751">(Z338/Y338)*100</f>
        <v>5.6458897922312552</v>
      </c>
      <c r="AB338" s="46">
        <v>9311</v>
      </c>
      <c r="AC338" s="46">
        <v>161</v>
      </c>
      <c r="AD338" s="36">
        <f t="shared" ref="AD338:AD339" si="752">SUM(AC325:AC338)</f>
        <v>14303</v>
      </c>
      <c r="AE338" s="36">
        <f t="shared" ref="AE338:AE339" si="753">AD338+Z338</f>
        <v>14803</v>
      </c>
      <c r="AF338" s="36">
        <f t="shared" ref="AF338:AF339" si="754">(Z338/AE338)*100</f>
        <v>3.3776937107343108</v>
      </c>
      <c r="AG338" s="36">
        <f t="shared" ref="AG338:AG339" si="755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104">
        <f t="shared" si="331"/>
        <v>128.04075096420931</v>
      </c>
      <c r="AS338" s="104">
        <f t="shared" si="332"/>
        <v>7.2290396885845372</v>
      </c>
      <c r="AT338" s="104">
        <f t="shared" si="333"/>
        <v>426.12297348330407</v>
      </c>
      <c r="AU338" s="104">
        <f t="shared" si="334"/>
        <v>919.57722262608468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677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75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743"/>
        <v>182</v>
      </c>
      <c r="N339" s="2">
        <f t="shared" si="744"/>
        <v>30096</v>
      </c>
      <c r="O339" s="11">
        <f t="shared" si="745"/>
        <v>64304</v>
      </c>
      <c r="P339" s="2">
        <f t="shared" si="746"/>
        <v>4986</v>
      </c>
      <c r="R339" s="2">
        <f t="shared" si="747"/>
        <v>16.566985645933013</v>
      </c>
      <c r="S339" s="3">
        <f t="shared" si="748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749"/>
        <v>8917</v>
      </c>
      <c r="Z339" s="2">
        <f t="shared" si="750"/>
        <v>511</v>
      </c>
      <c r="AA339" s="19">
        <f t="shared" si="751"/>
        <v>5.7306268924526185</v>
      </c>
      <c r="AB339" s="3">
        <v>9331</v>
      </c>
      <c r="AC339" s="3">
        <v>60</v>
      </c>
      <c r="AD339" s="2">
        <f t="shared" si="752"/>
        <v>14183</v>
      </c>
      <c r="AE339" s="2">
        <f t="shared" si="753"/>
        <v>14694</v>
      </c>
      <c r="AF339" s="2">
        <f t="shared" si="754"/>
        <v>3.4776099088063153</v>
      </c>
      <c r="AG339" s="2">
        <f t="shared" si="755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03">
        <f t="shared" si="331"/>
        <v>128.92269380621661</v>
      </c>
      <c r="AS339" s="103">
        <f t="shared" si="332"/>
        <v>7.3880785617333968</v>
      </c>
      <c r="AT339" s="103">
        <f t="shared" si="333"/>
        <v>435.13035693528042</v>
      </c>
      <c r="AU339" s="103">
        <f t="shared" si="334"/>
        <v>929.71233626948003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75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756">T340-T339</f>
        <v>1115</v>
      </c>
      <c r="N340" s="2">
        <f t="shared" ref="N340" si="757">SUM(F334:F340)</f>
        <v>31307</v>
      </c>
      <c r="O340" s="11">
        <f t="shared" ref="O340" si="758">SUM(J334:J340)</f>
        <v>64365</v>
      </c>
      <c r="P340" s="2">
        <f t="shared" ref="P340" si="759">SUM(K334:K340)</f>
        <v>5269</v>
      </c>
      <c r="R340" s="2">
        <f t="shared" ref="R340" si="760">(P340/N340)*100</f>
        <v>16.830101894145081</v>
      </c>
      <c r="S340" s="3">
        <f t="shared" ref="S340" si="761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762">SUM(K327:K340)</f>
        <v>9260</v>
      </c>
      <c r="Z340" s="2">
        <f t="shared" ref="Z340" si="763">SUM(X327:X340)</f>
        <v>540</v>
      </c>
      <c r="AA340" s="19">
        <f t="shared" ref="AA340" si="764">(Z340/Y340)*100</f>
        <v>5.8315334773218144</v>
      </c>
      <c r="AB340" s="3">
        <v>9420</v>
      </c>
      <c r="AC340" s="3">
        <v>804</v>
      </c>
      <c r="AD340" s="2">
        <f t="shared" ref="AD340" si="765">SUM(AC327:AC340)</f>
        <v>13928</v>
      </c>
      <c r="AE340" s="2">
        <f t="shared" ref="AE340" si="766">AD340+Z340</f>
        <v>14468</v>
      </c>
      <c r="AF340" s="2">
        <f t="shared" ref="AF340" si="767">(Z340/AE340)*100</f>
        <v>3.7323748963229195</v>
      </c>
      <c r="AG340" s="2">
        <f t="shared" ref="AG340" si="768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03">
        <f t="shared" si="331"/>
        <v>133.88181503258562</v>
      </c>
      <c r="AS340" s="103">
        <f t="shared" si="332"/>
        <v>7.8073628636712993</v>
      </c>
      <c r="AT340" s="103">
        <f t="shared" si="333"/>
        <v>452.63909106103216</v>
      </c>
      <c r="AU340" s="103">
        <f t="shared" si="334"/>
        <v>930.59427911148748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75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769">T341-T340</f>
        <v>1212</v>
      </c>
      <c r="N341" s="2">
        <f t="shared" ref="N341" si="770">SUM(F335:F341)</f>
        <v>32779</v>
      </c>
      <c r="O341" s="11">
        <f t="shared" ref="O341" si="771">SUM(J335:J341)</f>
        <v>66141</v>
      </c>
      <c r="P341" s="2">
        <f t="shared" ref="P341" si="772">SUM(K335:K341)</f>
        <v>5514</v>
      </c>
      <c r="R341" s="2">
        <f t="shared" ref="R341" si="773">(P341/N341)*100</f>
        <v>16.821745629823972</v>
      </c>
      <c r="S341" s="3">
        <f t="shared" ref="S341" si="774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775">SUM(K328:K341)</f>
        <v>9645</v>
      </c>
      <c r="Z341" s="2">
        <f t="shared" ref="Z341" si="776">SUM(X328:X341)</f>
        <v>566</v>
      </c>
      <c r="AA341" s="19">
        <f t="shared" ref="AA341" si="777">(Z341/Y341)*100</f>
        <v>5.8683255572835664</v>
      </c>
      <c r="AB341" s="3">
        <v>9482</v>
      </c>
      <c r="AC341" s="3">
        <v>459</v>
      </c>
      <c r="AD341" s="2">
        <f t="shared" ref="AD341" si="778">SUM(AC328:AC341)</f>
        <v>13519</v>
      </c>
      <c r="AE341" s="2">
        <f t="shared" ref="AE341" si="779">AD341+Z341</f>
        <v>14085</v>
      </c>
      <c r="AF341" s="2">
        <f t="shared" ref="AF341" si="780">(Z341/AE341)*100</f>
        <v>4.018459353922613</v>
      </c>
      <c r="AG341" s="2">
        <f t="shared" ref="AG341" si="781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03">
        <f t="shared" si="331"/>
        <v>139.44817559279571</v>
      </c>
      <c r="AS341" s="103">
        <f t="shared" si="332"/>
        <v>8.1832729274776952</v>
      </c>
      <c r="AT341" s="103">
        <f t="shared" si="333"/>
        <v>473.92138390422508</v>
      </c>
      <c r="AU341" s="103">
        <f t="shared" si="334"/>
        <v>956.27182808533973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75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782">T342-T341</f>
        <v>913</v>
      </c>
      <c r="N342" s="2">
        <f t="shared" ref="N342" si="783">SUM(F336:F342)</f>
        <v>33360</v>
      </c>
      <c r="O342" s="11">
        <f t="shared" ref="O342" si="784">SUM(J336:J342)</f>
        <v>66429</v>
      </c>
      <c r="P342" s="2">
        <f t="shared" ref="P342" si="785">SUM(K336:K342)</f>
        <v>5708</v>
      </c>
      <c r="R342" s="2">
        <f t="shared" ref="R342" si="786">(P342/N342)*100</f>
        <v>17.110311750599521</v>
      </c>
      <c r="S342" s="3">
        <f t="shared" ref="S342" si="787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788">SUM(K329:K342)</f>
        <v>9960</v>
      </c>
      <c r="Z342" s="2">
        <f t="shared" ref="Z342" si="789">SUM(X329:X342)</f>
        <v>583</v>
      </c>
      <c r="AA342" s="19">
        <f t="shared" ref="AA342" si="790">(Z342/Y342)*100</f>
        <v>5.8534136546184738</v>
      </c>
      <c r="AB342" s="3">
        <v>9527</v>
      </c>
      <c r="AC342" s="3">
        <v>697</v>
      </c>
      <c r="AD342" s="2">
        <f t="shared" ref="AD342" si="791">SUM(AC329:AC342)</f>
        <v>13589</v>
      </c>
      <c r="AE342" s="2">
        <f t="shared" ref="AE342" si="792">AD342+Z342</f>
        <v>14172</v>
      </c>
      <c r="AF342" s="2">
        <f t="shared" ref="AF342" si="793">(Z342/AE342)*100</f>
        <v>4.113745413491392</v>
      </c>
      <c r="AG342" s="2">
        <f t="shared" ref="AG342" si="794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03">
        <f t="shared" si="331"/>
        <v>144.00247059660398</v>
      </c>
      <c r="AS342" s="103">
        <f t="shared" si="332"/>
        <v>8.4290602768895706</v>
      </c>
      <c r="AT342" s="103">
        <f t="shared" si="333"/>
        <v>482.32152802236027</v>
      </c>
      <c r="AU342" s="103">
        <f t="shared" si="334"/>
        <v>960.43575494596439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75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795">T343-T342</f>
        <v>1070</v>
      </c>
      <c r="N343" s="2">
        <f t="shared" ref="N343" si="796">SUM(F337:F343)</f>
        <v>34273</v>
      </c>
      <c r="O343" s="11">
        <f t="shared" ref="O343" si="797">SUM(J337:J343)</f>
        <v>67704</v>
      </c>
      <c r="P343" s="2">
        <f t="shared" ref="P343" si="798">SUM(K337:K343)</f>
        <v>5895</v>
      </c>
      <c r="R343" s="2">
        <f t="shared" ref="R343" si="799">(P343/N343)*100</f>
        <v>17.200128380941266</v>
      </c>
      <c r="S343" s="3">
        <f t="shared" ref="S343" si="80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801">SUM(K330:K343)</f>
        <v>10470</v>
      </c>
      <c r="Z343" s="2">
        <f t="shared" ref="Z343" si="802">SUM(X330:X343)</f>
        <v>588</v>
      </c>
      <c r="AA343" s="19">
        <f t="shared" ref="AA343" si="803">(Z343/Y343)*100</f>
        <v>5.6160458452722066</v>
      </c>
      <c r="AB343" s="3">
        <v>9561</v>
      </c>
      <c r="AC343" s="3">
        <v>471</v>
      </c>
      <c r="AD343" s="2">
        <f t="shared" ref="AD343" si="804">SUM(AC330:AC343)</f>
        <v>12757</v>
      </c>
      <c r="AE343" s="2">
        <f t="shared" ref="AE343" si="805">AD343+Z343</f>
        <v>13345</v>
      </c>
      <c r="AF343" s="2">
        <f t="shared" ref="AF343" si="806">(Z343/AE343)*100</f>
        <v>4.4061446234544777</v>
      </c>
      <c r="AG343" s="2">
        <f t="shared" ref="AG343" si="80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03">
        <f t="shared" si="331"/>
        <v>151.3760910789602</v>
      </c>
      <c r="AS343" s="103">
        <f t="shared" si="332"/>
        <v>8.5013506737754163</v>
      </c>
      <c r="AT343" s="103">
        <f t="shared" si="333"/>
        <v>495.52175449371566</v>
      </c>
      <c r="AU343" s="103">
        <f t="shared" si="334"/>
        <v>978.86980615185496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75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808">T344-T343</f>
        <v>966</v>
      </c>
      <c r="N344" s="2">
        <f t="shared" ref="N344" si="809">SUM(F338:F344)</f>
        <v>33875</v>
      </c>
      <c r="O344" s="11">
        <f t="shared" ref="O344" si="810">SUM(J338:J344)</f>
        <v>66405</v>
      </c>
      <c r="P344" s="2">
        <f t="shared" ref="P344" si="811">SUM(K338:K344)</f>
        <v>5951</v>
      </c>
      <c r="R344" s="2">
        <f t="shared" ref="R344" si="812">(P344/N344)*100</f>
        <v>17.567527675276754</v>
      </c>
      <c r="S344" s="3">
        <f t="shared" ref="S344" si="813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814">SUM(K331:K344)</f>
        <v>10741</v>
      </c>
      <c r="Z344" s="2">
        <f t="shared" ref="Z344" si="815">SUM(X331:X344)</f>
        <v>586</v>
      </c>
      <c r="AA344" s="19">
        <f t="shared" ref="AA344" si="816">(Z344/Y344)*100</f>
        <v>5.4557303789218876</v>
      </c>
      <c r="AB344" s="3">
        <v>9594</v>
      </c>
      <c r="AC344" s="3">
        <v>522</v>
      </c>
      <c r="AD344" s="2">
        <f t="shared" ref="AD344" si="817">SUM(AC331:AC344)</f>
        <v>11955</v>
      </c>
      <c r="AE344" s="2">
        <f t="shared" ref="AE344" si="818">AD344+Z344</f>
        <v>12541</v>
      </c>
      <c r="AF344" s="2">
        <f t="shared" ref="AF344" si="819">(Z344/AE344)*100</f>
        <v>4.6726736304919863</v>
      </c>
      <c r="AG344" s="2">
        <f t="shared" ref="AG344" si="820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03">
        <f t="shared" si="331"/>
        <v>155.29423059017302</v>
      </c>
      <c r="AS344" s="103">
        <f t="shared" si="332"/>
        <v>8.4724345150210763</v>
      </c>
      <c r="AT344" s="103">
        <f t="shared" si="333"/>
        <v>489.76743890160236</v>
      </c>
      <c r="AU344" s="103">
        <f t="shared" si="334"/>
        <v>960.08876104091235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75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821">T345-T344</f>
        <v>506</v>
      </c>
      <c r="M345" s="46">
        <v>5964</v>
      </c>
      <c r="N345" s="36">
        <f t="shared" ref="N345:N346" si="822">SUM(F339:F345)</f>
        <v>34738</v>
      </c>
      <c r="O345" s="51">
        <f t="shared" ref="O345:O346" si="823">SUM(J339:J345)</f>
        <v>67209</v>
      </c>
      <c r="P345" s="36">
        <f t="shared" ref="P345:P346" si="824">SUM(K339:K345)</f>
        <v>5964</v>
      </c>
      <c r="Q345" s="46">
        <v>297</v>
      </c>
      <c r="R345" s="36">
        <f t="shared" ref="R345:R346" si="825">(P345/N345)*100</f>
        <v>17.168518625136738</v>
      </c>
      <c r="S345" s="46">
        <f t="shared" ref="S345:S346" si="826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827">SUM(K332:K345)</f>
        <v>10898</v>
      </c>
      <c r="Z345" s="36">
        <f t="shared" ref="Z345:Z346" si="828">SUM(X332:X345)</f>
        <v>580</v>
      </c>
      <c r="AA345" s="39">
        <f t="shared" ref="AA345:AA346" si="829">(Z345/Y345)*100</f>
        <v>5.3220774454028268</v>
      </c>
      <c r="AB345" s="46">
        <v>9608</v>
      </c>
      <c r="AC345" s="46">
        <v>389</v>
      </c>
      <c r="AD345" s="36">
        <f t="shared" ref="AD345:AD346" si="830">SUM(AC332:AC345)</f>
        <v>10990</v>
      </c>
      <c r="AE345" s="36">
        <f t="shared" ref="AE345:AE346" si="831">AD345+Z345</f>
        <v>11570</v>
      </c>
      <c r="AF345" s="36">
        <f t="shared" ref="AF345:AF346" si="832">(Z345/AE345)*100</f>
        <v>5.0129645635263609</v>
      </c>
      <c r="AG345" s="36">
        <f t="shared" ref="AG345:AG346" si="833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104">
        <f t="shared" si="331"/>
        <v>157.56414905238856</v>
      </c>
      <c r="AS345" s="104">
        <f t="shared" si="332"/>
        <v>8.3856860387580632</v>
      </c>
      <c r="AT345" s="104">
        <f t="shared" si="333"/>
        <v>502.24476140409928</v>
      </c>
      <c r="AU345" s="104">
        <f t="shared" si="334"/>
        <v>971.71305686015626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75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821"/>
        <v>163</v>
      </c>
      <c r="N346" s="2">
        <f t="shared" si="822"/>
        <v>34243</v>
      </c>
      <c r="O346" s="11">
        <f t="shared" si="823"/>
        <v>66398</v>
      </c>
      <c r="P346" s="2">
        <f t="shared" si="824"/>
        <v>5945</v>
      </c>
      <c r="R346" s="2">
        <f t="shared" si="825"/>
        <v>17.361212510586103</v>
      </c>
      <c r="S346" s="3">
        <f t="shared" si="826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827"/>
        <v>10931</v>
      </c>
      <c r="Z346" s="2">
        <f t="shared" si="828"/>
        <v>579</v>
      </c>
      <c r="AA346" s="19">
        <f t="shared" si="829"/>
        <v>5.2968621352117831</v>
      </c>
      <c r="AB346" s="3">
        <v>9624</v>
      </c>
      <c r="AC346" s="3">
        <v>327</v>
      </c>
      <c r="AD346" s="2">
        <f t="shared" si="830"/>
        <v>9868</v>
      </c>
      <c r="AE346" s="2">
        <f t="shared" si="831"/>
        <v>10447</v>
      </c>
      <c r="AF346" s="2">
        <f t="shared" si="832"/>
        <v>5.5422609361539195</v>
      </c>
      <c r="AG346" s="2">
        <f t="shared" si="833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03">
        <f t="shared" si="331"/>
        <v>158.04126567183513</v>
      </c>
      <c r="AS346" s="103">
        <f t="shared" si="332"/>
        <v>8.371227959380894</v>
      </c>
      <c r="AT346" s="103">
        <f t="shared" si="333"/>
        <v>495.08801211240063</v>
      </c>
      <c r="AU346" s="103">
        <f t="shared" si="334"/>
        <v>959.98755448527209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75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834">T347-T346</f>
        <v>1068</v>
      </c>
      <c r="N347" s="2">
        <f t="shared" ref="N347" si="835">SUM(F341:F347)</f>
        <v>34091</v>
      </c>
      <c r="O347" s="11">
        <f t="shared" ref="O347" si="836">SUM(J341:J347)</f>
        <v>65852</v>
      </c>
      <c r="P347" s="2">
        <f t="shared" ref="P347" si="837">SUM(K341:K347)</f>
        <v>5898</v>
      </c>
      <c r="R347" s="2">
        <f t="shared" ref="R347" si="838">(P347/N347)*100</f>
        <v>17.300753864656361</v>
      </c>
      <c r="S347" s="3">
        <f t="shared" ref="S347" si="839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840">SUM(K334:K347)</f>
        <v>11167</v>
      </c>
      <c r="Z347" s="2">
        <f t="shared" ref="Z347" si="841">SUM(X334:X347)</f>
        <v>529</v>
      </c>
      <c r="AA347" s="19">
        <f t="shared" ref="AA347" si="842">(Z347/Y347)*100</f>
        <v>4.7371720247156803</v>
      </c>
      <c r="AB347" s="3">
        <v>9671</v>
      </c>
      <c r="AC347" s="3">
        <v>656</v>
      </c>
      <c r="AD347" s="2">
        <f t="shared" ref="AD347" si="843">SUM(AC334:AC347)</f>
        <v>8604</v>
      </c>
      <c r="AE347" s="2">
        <f t="shared" ref="AE347" si="844">AD347+Z347</f>
        <v>9133</v>
      </c>
      <c r="AF347" s="2">
        <f t="shared" ref="AF347" si="845">(Z347/AE347)*100</f>
        <v>5.7921821964305265</v>
      </c>
      <c r="AG347" s="2">
        <f t="shared" ref="AG347" si="846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03">
        <f t="shared" si="331"/>
        <v>161.45337240484704</v>
      </c>
      <c r="AS347" s="103">
        <f t="shared" si="332"/>
        <v>7.6483239905224396</v>
      </c>
      <c r="AT347" s="103">
        <f t="shared" si="333"/>
        <v>492.89038404707088</v>
      </c>
      <c r="AU347" s="103">
        <f t="shared" si="334"/>
        <v>952.0934431453378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75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847">T348-T347</f>
        <v>1349</v>
      </c>
      <c r="N348" s="2">
        <f t="shared" ref="N348" si="848">SUM(F342:F348)</f>
        <v>33516</v>
      </c>
      <c r="O348" s="11">
        <f t="shared" ref="O348" si="849">SUM(J342:J348)</f>
        <v>64228</v>
      </c>
      <c r="P348" s="2">
        <f t="shared" ref="P348" si="850">SUM(K342:K348)</f>
        <v>6035</v>
      </c>
      <c r="R348" s="2">
        <f t="shared" ref="R348" si="851">(P348/N348)*100</f>
        <v>18.006325337152404</v>
      </c>
      <c r="S348" s="3">
        <f t="shared" ref="S348" si="852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853">SUM(K335:K348)</f>
        <v>11549</v>
      </c>
      <c r="Z348" s="2">
        <f t="shared" ref="Z348" si="854">SUM(X335:X348)</f>
        <v>525</v>
      </c>
      <c r="AA348" s="19">
        <f t="shared" ref="AA348" si="855">(Z348/Y348)*100</f>
        <v>4.5458481253788205</v>
      </c>
      <c r="AB348" s="3">
        <v>9703</v>
      </c>
      <c r="AC348" s="3">
        <v>748</v>
      </c>
      <c r="AD348" s="2">
        <f t="shared" ref="AD348" si="856">SUM(AC335:AC348)</f>
        <v>7840</v>
      </c>
      <c r="AE348" s="2">
        <f t="shared" ref="AE348" si="857">AD348+Z348</f>
        <v>8365</v>
      </c>
      <c r="AF348" s="2">
        <f t="shared" ref="AF348" si="858">(Z348/AE348)*100</f>
        <v>6.2761506276150625</v>
      </c>
      <c r="AG348" s="2">
        <f t="shared" ref="AG348" si="859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03">
        <f t="shared" si="331"/>
        <v>166.97635872692564</v>
      </c>
      <c r="AS348" s="103">
        <f t="shared" si="332"/>
        <v>7.5904916730137639</v>
      </c>
      <c r="AT348" s="103">
        <f t="shared" si="333"/>
        <v>484.57698840519868</v>
      </c>
      <c r="AU348" s="103">
        <f t="shared" si="334"/>
        <v>928.61352223681524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75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860">T349-T348</f>
        <v>1246</v>
      </c>
      <c r="N349" s="2">
        <f t="shared" ref="N349" si="861">SUM(F343:F349)</f>
        <v>34556</v>
      </c>
      <c r="O349" s="11">
        <f t="shared" ref="O349" si="862">SUM(J343:J349)</f>
        <v>65609</v>
      </c>
      <c r="P349" s="2">
        <f t="shared" ref="P349" si="863">SUM(K343:K349)</f>
        <v>6368</v>
      </c>
      <c r="R349" s="2">
        <f t="shared" ref="R349" si="864">(P349/N349)*100</f>
        <v>18.428058803102211</v>
      </c>
      <c r="S349" s="3">
        <f t="shared" ref="S349" si="86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866">SUM(K336:K349)</f>
        <v>12076</v>
      </c>
      <c r="Z349" s="2">
        <f t="shared" ref="Z349" si="867">SUM(X336:X349)</f>
        <v>526</v>
      </c>
      <c r="AA349" s="19">
        <f t="shared" ref="AA349" si="868">(Z349/Y349)*100</f>
        <v>4.3557469360715464</v>
      </c>
      <c r="AB349" s="3">
        <v>9744</v>
      </c>
      <c r="AC349" s="3">
        <v>564</v>
      </c>
      <c r="AD349" s="2">
        <f t="shared" ref="AD349" si="869">SUM(AC336:AC349)</f>
        <v>7336</v>
      </c>
      <c r="AE349" s="2">
        <f t="shared" ref="AE349" si="870">AD349+Z349</f>
        <v>7862</v>
      </c>
      <c r="AF349" s="2">
        <f t="shared" ref="AF349" si="871">(Z349/AE349)*100</f>
        <v>6.6904095649961848</v>
      </c>
      <c r="AG349" s="2">
        <f t="shared" ref="AG349" si="87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03">
        <f t="shared" si="331"/>
        <v>174.59576655869373</v>
      </c>
      <c r="AS349" s="103">
        <f t="shared" si="332"/>
        <v>7.6049497523909322</v>
      </c>
      <c r="AT349" s="103">
        <f t="shared" si="333"/>
        <v>499.6133909574545</v>
      </c>
      <c r="AU349" s="103">
        <f t="shared" si="334"/>
        <v>948.58012985668574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75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873">T350-T349</f>
        <v>1086</v>
      </c>
      <c r="N350" s="2">
        <f t="shared" ref="N350" si="874">SUM(F344:F350)</f>
        <v>34107</v>
      </c>
      <c r="O350" s="11">
        <f t="shared" ref="O350" si="875">SUM(J344:J350)</f>
        <v>64719</v>
      </c>
      <c r="P350" s="2">
        <f t="shared" ref="P350" si="876">SUM(K344:K350)</f>
        <v>6384</v>
      </c>
      <c r="R350" s="2">
        <f t="shared" ref="R350" si="877">(P350/N350)*100</f>
        <v>18.71756530917407</v>
      </c>
      <c r="S350" s="3">
        <f t="shared" ref="S350" si="878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879">SUM(K337:K350)</f>
        <v>12279</v>
      </c>
      <c r="Z350" s="2">
        <f t="shared" ref="Z350" si="880">SUM(X337:X350)</f>
        <v>514</v>
      </c>
      <c r="AA350" s="19">
        <f t="shared" ref="AA350" si="881">(Z350/Y350)*100</f>
        <v>4.1860086326248069</v>
      </c>
      <c r="AB350" s="3">
        <v>9786</v>
      </c>
      <c r="AC350" s="3">
        <v>744</v>
      </c>
      <c r="AD350" s="2">
        <f t="shared" ref="AD350" si="882">SUM(AC337:AC350)</f>
        <v>7300</v>
      </c>
      <c r="AE350" s="2">
        <f t="shared" ref="AE350" si="883">AD350+Z350</f>
        <v>7814</v>
      </c>
      <c r="AF350" s="2">
        <f t="shared" ref="AF350" si="884">(Z350/AE350)*100</f>
        <v>6.5779370360890708</v>
      </c>
      <c r="AG350" s="2">
        <f t="shared" ref="AG350" si="885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03">
        <f t="shared" si="331"/>
        <v>177.53075667225906</v>
      </c>
      <c r="AS350" s="103">
        <f t="shared" si="332"/>
        <v>7.4314527998649043</v>
      </c>
      <c r="AT350" s="103">
        <f t="shared" si="333"/>
        <v>493.12171331710556</v>
      </c>
      <c r="AU350" s="103">
        <f t="shared" si="334"/>
        <v>935.71243921100529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75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886">T351-T350</f>
        <v>1463</v>
      </c>
      <c r="N351" s="2">
        <f t="shared" ref="N351" si="887">SUM(F345:F351)</f>
        <v>35899</v>
      </c>
      <c r="O351" s="11">
        <f t="shared" ref="O351" si="888">SUM(J345:J351)</f>
        <v>66858</v>
      </c>
      <c r="P351" s="2">
        <f t="shared" ref="P351" si="889">SUM(K345:K351)</f>
        <v>6881</v>
      </c>
      <c r="R351" s="2">
        <f t="shared" ref="R351" si="890">(P351/N351)*100</f>
        <v>19.167664837460656</v>
      </c>
      <c r="S351" s="3">
        <f t="shared" ref="S351" si="891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892">SUM(K338:K351)</f>
        <v>12832</v>
      </c>
      <c r="Z351" s="2">
        <f t="shared" ref="Z351" si="893">SUM(X338:X351)</f>
        <v>519</v>
      </c>
      <c r="AA351" s="19">
        <f t="shared" ref="AA351" si="894">(Z351/Y351)*100</f>
        <v>4.0445760598503746</v>
      </c>
      <c r="AB351" s="3">
        <v>9821</v>
      </c>
      <c r="AC351" s="3">
        <v>346</v>
      </c>
      <c r="AD351" s="2">
        <f t="shared" ref="AD351" si="895">SUM(AC338:AC351)</f>
        <v>6948</v>
      </c>
      <c r="AE351" s="2">
        <f t="shared" ref="AE351" si="896">AD351+Z351</f>
        <v>7467</v>
      </c>
      <c r="AF351" s="2">
        <f t="shared" ref="AF351" si="897">(Z351/AE351)*100</f>
        <v>6.9505825632784246</v>
      </c>
      <c r="AG351" s="2">
        <f t="shared" ref="AG351" si="898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03">
        <f t="shared" si="331"/>
        <v>185.52607456783355</v>
      </c>
      <c r="AS351" s="103">
        <f t="shared" si="332"/>
        <v>7.5037431967507491</v>
      </c>
      <c r="AT351" s="103">
        <f t="shared" si="333"/>
        <v>519.03059156099255</v>
      </c>
      <c r="AU351" s="103">
        <f t="shared" si="334"/>
        <v>966.63827099876983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75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899">T352-T351</f>
        <v>548</v>
      </c>
      <c r="M352" s="46">
        <v>6923</v>
      </c>
      <c r="N352" s="36">
        <f t="shared" ref="N352:N353" si="900">SUM(F346:F352)</f>
        <v>35246</v>
      </c>
      <c r="O352" s="51">
        <f t="shared" ref="O352:O353" si="901">SUM(J346:J352)</f>
        <v>66017</v>
      </c>
      <c r="P352" s="36">
        <f t="shared" ref="P352:P353" si="902">SUM(K346:K352)</f>
        <v>6923</v>
      </c>
      <c r="Q352" s="46">
        <v>231</v>
      </c>
      <c r="R352" s="36">
        <f t="shared" ref="R352:R353" si="903">(P352/N352)*100</f>
        <v>19.64194518526925</v>
      </c>
      <c r="S352" s="46">
        <f t="shared" ref="S352:S353" si="904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905">SUM(K339:K352)</f>
        <v>12887</v>
      </c>
      <c r="Z352" s="36">
        <f t="shared" ref="Z352" si="906">SUM(X339:X352)</f>
        <v>528</v>
      </c>
      <c r="AA352" s="39">
        <f t="shared" ref="AA352" si="907">(Z352/Y352)*100</f>
        <v>4.0971521688523316</v>
      </c>
      <c r="AB352" s="46">
        <v>9839</v>
      </c>
      <c r="AC352" s="46">
        <v>160</v>
      </c>
      <c r="AD352" s="36">
        <f t="shared" ref="AD352:AD353" si="908">SUM(AC339:AC352)</f>
        <v>6947</v>
      </c>
      <c r="AE352" s="36">
        <f t="shared" ref="AE352" si="909">AD352+Z352</f>
        <v>7475</v>
      </c>
      <c r="AF352" s="36">
        <f t="shared" ref="AF352" si="910">(Z352/AE352)*100</f>
        <v>7.0635451505016729</v>
      </c>
      <c r="AG352" s="36">
        <f t="shared" ref="AG352" si="911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104">
        <f t="shared" si="331"/>
        <v>186.32126893357784</v>
      </c>
      <c r="AS352" s="104">
        <f t="shared" si="332"/>
        <v>7.6338659111452714</v>
      </c>
      <c r="AT352" s="104">
        <f t="shared" si="333"/>
        <v>509.58946572770117</v>
      </c>
      <c r="AU352" s="104">
        <f t="shared" si="334"/>
        <v>954.47902624257074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75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899"/>
        <v>227</v>
      </c>
      <c r="N353" s="2">
        <f t="shared" si="900"/>
        <v>36068</v>
      </c>
      <c r="O353" s="11">
        <f t="shared" si="901"/>
        <v>66957</v>
      </c>
      <c r="P353" s="2">
        <f t="shared" si="902"/>
        <v>6987</v>
      </c>
      <c r="R353" s="2">
        <f t="shared" si="903"/>
        <v>19.371742264611289</v>
      </c>
      <c r="S353" s="3">
        <f t="shared" si="904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912">SUM(K340:K353)</f>
        <v>12932</v>
      </c>
      <c r="Z353" s="2">
        <f t="shared" ref="Z353:Z359" si="913">SUM(X340:X353)</f>
        <v>523</v>
      </c>
      <c r="AA353" s="19">
        <f t="shared" ref="AA353:AA359" si="914">(Z353/Y353)*100</f>
        <v>4.0442313640581506</v>
      </c>
      <c r="AB353" s="3">
        <v>9854</v>
      </c>
      <c r="AC353" s="3">
        <v>114</v>
      </c>
      <c r="AD353" s="2">
        <f t="shared" si="908"/>
        <v>7001</v>
      </c>
      <c r="AE353" s="2">
        <f t="shared" ref="AE353:AE359" si="915">AD353+Z353</f>
        <v>7524</v>
      </c>
      <c r="AF353" s="2">
        <f t="shared" ref="AF353:AF359" si="916">(Z353/AE353)*100</f>
        <v>6.9510898458266883</v>
      </c>
      <c r="AG353" s="2">
        <f t="shared" ref="AG353:AG359" si="917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03">
        <f t="shared" si="331"/>
        <v>186.97188250555047</v>
      </c>
      <c r="AS353" s="103">
        <f t="shared" si="332"/>
        <v>7.5615755142594248</v>
      </c>
      <c r="AT353" s="103">
        <f t="shared" si="333"/>
        <v>521.47400697573414</v>
      </c>
      <c r="AU353" s="103">
        <f t="shared" si="334"/>
        <v>968.06962085710973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75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918">T354-T353</f>
        <v>1925</v>
      </c>
      <c r="N354" s="2">
        <f t="shared" ref="N354" si="919">SUM(F348:F354)</f>
        <v>37305</v>
      </c>
      <c r="O354" s="11">
        <f t="shared" ref="O354" si="920">SUM(J348:J354)</f>
        <v>69561</v>
      </c>
      <c r="P354" s="2">
        <f t="shared" ref="P354" si="921">SUM(K348:K354)</f>
        <v>7844</v>
      </c>
      <c r="R354" s="2">
        <f t="shared" ref="R354" si="922">(P354/N354)*100</f>
        <v>21.026672027878302</v>
      </c>
      <c r="S354" s="3">
        <f t="shared" ref="S354" si="923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912"/>
        <v>13742</v>
      </c>
      <c r="Z354" s="2">
        <f t="shared" si="913"/>
        <v>513</v>
      </c>
      <c r="AA354" s="19">
        <f t="shared" si="914"/>
        <v>3.7330810653471111</v>
      </c>
      <c r="AB354" s="3">
        <v>9933</v>
      </c>
      <c r="AC354" s="3">
        <v>777</v>
      </c>
      <c r="AD354" s="2">
        <f t="shared" ref="AD354" si="924">SUM(AC341:AC354)</f>
        <v>6974</v>
      </c>
      <c r="AE354" s="2">
        <f t="shared" si="915"/>
        <v>7487</v>
      </c>
      <c r="AF354" s="2">
        <f t="shared" si="916"/>
        <v>6.8518765860825432</v>
      </c>
      <c r="AG354" s="2">
        <f t="shared" si="917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03">
        <f t="shared" si="331"/>
        <v>198.68292680105742</v>
      </c>
      <c r="AS354" s="103">
        <f t="shared" si="332"/>
        <v>7.4169947204877342</v>
      </c>
      <c r="AT354" s="103">
        <f t="shared" si="333"/>
        <v>539.35865116529226</v>
      </c>
      <c r="AU354" s="103">
        <f t="shared" si="334"/>
        <v>1005.7184595552579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75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925">T355-T354</f>
        <v>1800</v>
      </c>
      <c r="N355" s="2">
        <f t="shared" ref="N355" si="926">SUM(F349:F355)</f>
        <v>38736</v>
      </c>
      <c r="O355" s="11">
        <f t="shared" ref="O355" si="927">SUM(J349:J355)</f>
        <v>70983</v>
      </c>
      <c r="P355" s="2">
        <f t="shared" ref="P355" si="928">SUM(K349:K355)</f>
        <v>8295</v>
      </c>
      <c r="R355" s="2">
        <f t="shared" ref="R355" si="929">(P355/N355)*100</f>
        <v>21.414188351920693</v>
      </c>
      <c r="S355" s="3">
        <f t="shared" ref="S355" si="930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912"/>
        <v>14330</v>
      </c>
      <c r="Z355" s="2">
        <f t="shared" si="913"/>
        <v>496</v>
      </c>
      <c r="AA355" s="19">
        <f t="shared" si="914"/>
        <v>3.4612700628053035</v>
      </c>
      <c r="AB355" s="3">
        <v>9978</v>
      </c>
      <c r="AC355" s="3">
        <v>471</v>
      </c>
      <c r="AD355" s="2">
        <f t="shared" ref="AD355" si="931">SUM(AC342:AC355)</f>
        <v>6986</v>
      </c>
      <c r="AE355" s="2">
        <f t="shared" si="915"/>
        <v>7482</v>
      </c>
      <c r="AF355" s="2">
        <f t="shared" si="916"/>
        <v>6.6292435177759952</v>
      </c>
      <c r="AG355" s="2">
        <f t="shared" si="917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03">
        <f t="shared" si="331"/>
        <v>207.18427747483284</v>
      </c>
      <c r="AS355" s="103">
        <f t="shared" si="332"/>
        <v>7.1712073710758597</v>
      </c>
      <c r="AT355" s="103">
        <f t="shared" si="333"/>
        <v>560.04816275402129</v>
      </c>
      <c r="AU355" s="103">
        <f t="shared" si="334"/>
        <v>1026.2778484295923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75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932">T356-T355</f>
        <v>1733</v>
      </c>
      <c r="N356" s="2">
        <f t="shared" ref="N356" si="933">SUM(F350:F356)</f>
        <v>39066</v>
      </c>
      <c r="O356" s="11">
        <f t="shared" ref="O356" si="934">SUM(J350:J356)</f>
        <v>71504</v>
      </c>
      <c r="P356" s="2">
        <f t="shared" ref="P356" si="935">SUM(K350:K356)</f>
        <v>8782</v>
      </c>
      <c r="R356" s="2">
        <f t="shared" ref="R356" si="936">(P356/N356)*100</f>
        <v>22.479905800440282</v>
      </c>
      <c r="S356" s="3">
        <f t="shared" ref="S356" si="937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912"/>
        <v>15150</v>
      </c>
      <c r="Z356" s="2">
        <f t="shared" si="913"/>
        <v>499</v>
      </c>
      <c r="AA356" s="19">
        <f t="shared" si="914"/>
        <v>3.2937293729372938</v>
      </c>
      <c r="AB356" s="3">
        <v>10026</v>
      </c>
      <c r="AC356" s="3">
        <v>505</v>
      </c>
      <c r="AD356" s="2">
        <f t="shared" ref="AD356" si="938">SUM(AC343:AC356)</f>
        <v>6794</v>
      </c>
      <c r="AE356" s="2">
        <f t="shared" si="915"/>
        <v>7293</v>
      </c>
      <c r="AF356" s="2">
        <f t="shared" si="916"/>
        <v>6.8421774304127245</v>
      </c>
      <c r="AG356" s="2">
        <f t="shared" si="917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03">
        <f t="shared" si="331"/>
        <v>219.03990256411146</v>
      </c>
      <c r="AS356" s="103">
        <f t="shared" si="332"/>
        <v>7.2145816092073671</v>
      </c>
      <c r="AT356" s="103">
        <f t="shared" si="333"/>
        <v>564.81932894848705</v>
      </c>
      <c r="AU356" s="103">
        <f t="shared" si="334"/>
        <v>1033.8105077850973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75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939">T357-T356</f>
        <v>1822</v>
      </c>
      <c r="N357" s="2">
        <f t="shared" ref="N357" si="940">SUM(F351:F357)</f>
        <v>40367</v>
      </c>
      <c r="O357" s="11">
        <f t="shared" ref="O357" si="941">SUM(J351:J357)</f>
        <v>73223</v>
      </c>
      <c r="P357" s="2">
        <f t="shared" ref="P357" si="942">SUM(K351:K357)</f>
        <v>9518</v>
      </c>
      <c r="R357" s="2">
        <f t="shared" ref="R357" si="943">(P357/N357)*100</f>
        <v>23.578665741818813</v>
      </c>
      <c r="S357" s="3">
        <f t="shared" ref="S357" si="944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912"/>
        <v>15902</v>
      </c>
      <c r="Z357" s="2">
        <f t="shared" si="913"/>
        <v>518</v>
      </c>
      <c r="AA357" s="19">
        <f t="shared" si="914"/>
        <v>3.2574518928436671</v>
      </c>
      <c r="AB357" s="3">
        <v>10079</v>
      </c>
      <c r="AC357" s="3">
        <v>689</v>
      </c>
      <c r="AD357" s="2">
        <f t="shared" ref="AD357" si="945">SUM(AC344:AC357)</f>
        <v>7012</v>
      </c>
      <c r="AE357" s="2">
        <f t="shared" si="915"/>
        <v>7530</v>
      </c>
      <c r="AF357" s="2">
        <f t="shared" si="916"/>
        <v>6.8791500664010634</v>
      </c>
      <c r="AG357" s="2">
        <f t="shared" si="917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534" si="946">AI357-U357</f>
        <v>26805</v>
      </c>
      <c r="AM357" s="3">
        <f t="shared" ref="AM357:AM534" si="947">(AB357/T357)*100</f>
        <v>4.1316520869372733</v>
      </c>
      <c r="AN357" s="3">
        <f t="shared" ref="AN357:AN534" si="948">(U357/AI357)*100</f>
        <v>14.012125878163795</v>
      </c>
      <c r="AO357" s="3">
        <f t="shared" ref="AO357:AO534" si="949">(V357/U357)*100</f>
        <v>8.4706959706959708</v>
      </c>
      <c r="AP357" s="3">
        <f t="shared" ref="AP357:AP534" si="950">(V357/AI357)*100</f>
        <v>1.1869245821704681</v>
      </c>
      <c r="AQ357" s="3">
        <f t="shared" ref="AQ357:AQ534" si="951">(W357/AI357)*100</f>
        <v>12.825201295993327</v>
      </c>
      <c r="AR357" s="103">
        <f t="shared" si="331"/>
        <v>229.91237825574262</v>
      </c>
      <c r="AS357" s="103">
        <f t="shared" si="332"/>
        <v>7.4892851173735799</v>
      </c>
      <c r="AT357" s="103">
        <f t="shared" si="333"/>
        <v>583.629290218184</v>
      </c>
      <c r="AU357" s="103">
        <f t="shared" si="334"/>
        <v>1058.663946234451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75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952">T358-T357</f>
        <v>1681</v>
      </c>
      <c r="N358" s="2">
        <f t="shared" ref="N358" si="953">SUM(F352:F358)</f>
        <v>40235</v>
      </c>
      <c r="O358" s="11">
        <f t="shared" ref="O358" si="954">SUM(J352:J358)</f>
        <v>73617</v>
      </c>
      <c r="P358" s="2">
        <f t="shared" ref="P358" si="955">SUM(K352:K358)</f>
        <v>9736</v>
      </c>
      <c r="R358" s="2">
        <f t="shared" ref="R358" si="956">(P358/N358)*100</f>
        <v>24.197837703491984</v>
      </c>
      <c r="S358" s="3">
        <f t="shared" ref="S358" si="957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912"/>
        <v>16617</v>
      </c>
      <c r="Z358" s="2">
        <f t="shared" si="913"/>
        <v>534</v>
      </c>
      <c r="AA358" s="19">
        <f t="shared" si="914"/>
        <v>3.2135764578443764</v>
      </c>
      <c r="AB358" s="3">
        <v>10128</v>
      </c>
      <c r="AC358" s="3">
        <v>800</v>
      </c>
      <c r="AD358" s="2">
        <f t="shared" ref="AD358" si="958">SUM(AC345:AC358)</f>
        <v>7290</v>
      </c>
      <c r="AE358" s="2">
        <f t="shared" si="915"/>
        <v>7824</v>
      </c>
      <c r="AF358" s="2">
        <f t="shared" si="916"/>
        <v>6.8251533742331283</v>
      </c>
      <c r="AG358" s="2">
        <f t="shared" si="917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946"/>
        <v>27503</v>
      </c>
      <c r="AM358" s="3">
        <f t="shared" si="947"/>
        <v>4.1233252044767061</v>
      </c>
      <c r="AN358" s="3">
        <f t="shared" si="948"/>
        <v>14.066552101234182</v>
      </c>
      <c r="AO358" s="3">
        <f t="shared" si="949"/>
        <v>8.3962683251888048</v>
      </c>
      <c r="AP358" s="3">
        <f t="shared" si="950"/>
        <v>1.1810654585221059</v>
      </c>
      <c r="AQ358" s="3">
        <f t="shared" si="951"/>
        <v>12.885486642712078</v>
      </c>
      <c r="AR358" s="103">
        <f t="shared" si="331"/>
        <v>240.2499050104185</v>
      </c>
      <c r="AS358" s="103">
        <f t="shared" si="332"/>
        <v>7.7206143874082844</v>
      </c>
      <c r="AT358" s="103">
        <f t="shared" si="333"/>
        <v>581.72082374039769</v>
      </c>
      <c r="AU358" s="103">
        <f t="shared" si="334"/>
        <v>1064.3604295090556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75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959">T359-T358</f>
        <v>1079</v>
      </c>
      <c r="M359" s="46">
        <v>10267</v>
      </c>
      <c r="N359" s="36">
        <f t="shared" ref="N359:N360" si="960">SUM(F353:F359)</f>
        <v>41847</v>
      </c>
      <c r="O359" s="51">
        <f t="shared" ref="O359:O360" si="961">SUM(J353:J359)</f>
        <v>76397</v>
      </c>
      <c r="P359" s="36">
        <f t="shared" ref="P359:P360" si="962">SUM(K353:K359)</f>
        <v>10267</v>
      </c>
      <c r="Q359" s="46">
        <v>328</v>
      </c>
      <c r="R359" s="36">
        <f t="shared" ref="R359:R360" si="963">(P359/N359)*100</f>
        <v>24.534614189786605</v>
      </c>
      <c r="S359" s="46">
        <f t="shared" ref="S359:S360" si="964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912"/>
        <v>17190</v>
      </c>
      <c r="Z359" s="36">
        <f t="shared" si="913"/>
        <v>559</v>
      </c>
      <c r="AA359" s="39">
        <f t="shared" si="914"/>
        <v>3.2518906340895866</v>
      </c>
      <c r="AB359" s="46">
        <v>10167</v>
      </c>
      <c r="AC359" s="46">
        <v>1643</v>
      </c>
      <c r="AD359" s="36">
        <f t="shared" ref="AD359:AD360" si="965">SUM(AC346:AC359)</f>
        <v>8544</v>
      </c>
      <c r="AE359" s="36">
        <f t="shared" si="915"/>
        <v>9103</v>
      </c>
      <c r="AF359" s="36">
        <f t="shared" si="916"/>
        <v>6.1408326925189503</v>
      </c>
      <c r="AG359" s="36">
        <f t="shared" si="917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946"/>
        <v>26728</v>
      </c>
      <c r="AM359" s="46">
        <f t="shared" si="947"/>
        <v>4.121099608440816</v>
      </c>
      <c r="AN359" s="46">
        <f t="shared" si="948"/>
        <v>14.884402267371504</v>
      </c>
      <c r="AO359" s="46">
        <f t="shared" si="949"/>
        <v>8.1300813008130071</v>
      </c>
      <c r="AP359" s="46">
        <f t="shared" si="950"/>
        <v>1.210114005477358</v>
      </c>
      <c r="AQ359" s="46">
        <f t="shared" si="951"/>
        <v>13.674288261894146</v>
      </c>
      <c r="AR359" s="104">
        <f t="shared" si="331"/>
        <v>248.53438449353635</v>
      </c>
      <c r="AS359" s="104">
        <f t="shared" si="332"/>
        <v>8.0820663718375112</v>
      </c>
      <c r="AT359" s="104">
        <f t="shared" si="333"/>
        <v>605.02724769639417</v>
      </c>
      <c r="AU359" s="104">
        <f t="shared" si="334"/>
        <v>1104.5538901775858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75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959"/>
        <v>332</v>
      </c>
      <c r="N360" s="2">
        <f t="shared" si="960"/>
        <v>41525</v>
      </c>
      <c r="O360" s="11">
        <f t="shared" si="961"/>
        <v>76136</v>
      </c>
      <c r="P360" s="2">
        <f t="shared" si="962"/>
        <v>10372</v>
      </c>
      <c r="R360" s="2">
        <f t="shared" si="963"/>
        <v>24.977724262492472</v>
      </c>
      <c r="S360" s="3">
        <f t="shared" si="964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966">SUM(K347:K360)</f>
        <v>17359</v>
      </c>
      <c r="Z360" s="2">
        <f t="shared" ref="Z360" si="967">SUM(X347:X360)</f>
        <v>567</v>
      </c>
      <c r="AA360" s="19">
        <f t="shared" ref="AA360" si="968">(Z360/Y360)*100</f>
        <v>3.2663171841695946</v>
      </c>
      <c r="AB360" s="3">
        <v>10191</v>
      </c>
      <c r="AC360" s="3">
        <v>408</v>
      </c>
      <c r="AD360" s="2">
        <f t="shared" si="965"/>
        <v>8625</v>
      </c>
      <c r="AE360" s="2">
        <f t="shared" ref="AE360" si="969">AD360+Z360</f>
        <v>9192</v>
      </c>
      <c r="AF360" s="2">
        <f t="shared" ref="AF360" si="970">(Z360/AE360)*100</f>
        <v>6.1684073107049615</v>
      </c>
      <c r="AG360" s="2">
        <f t="shared" ref="AG360" si="971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946"/>
        <v>26558</v>
      </c>
      <c r="AM360" s="3">
        <f t="shared" si="947"/>
        <v>4.1252762732858912</v>
      </c>
      <c r="AN360" s="3">
        <f t="shared" si="948"/>
        <v>15.155581113027921</v>
      </c>
      <c r="AO360" s="3">
        <f t="shared" si="949"/>
        <v>8.3052276559865099</v>
      </c>
      <c r="AP360" s="3">
        <f t="shared" si="950"/>
        <v>1.258705514024663</v>
      </c>
      <c r="AQ360" s="3">
        <f t="shared" si="951"/>
        <v>13.896875599003259</v>
      </c>
      <c r="AR360" s="103">
        <f t="shared" si="331"/>
        <v>250.97779990827794</v>
      </c>
      <c r="AS360" s="103">
        <f t="shared" si="332"/>
        <v>8.1977310068548643</v>
      </c>
      <c r="AT360" s="103">
        <f t="shared" si="333"/>
        <v>600.37174613694583</v>
      </c>
      <c r="AU360" s="103">
        <f t="shared" si="334"/>
        <v>1100.7803314601445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75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972">T361-T360</f>
        <v>2588</v>
      </c>
      <c r="N361" s="2">
        <f t="shared" ref="N361" si="973">SUM(F355:F361)</f>
        <v>43601</v>
      </c>
      <c r="O361" s="11">
        <f t="shared" ref="O361" si="974">SUM(J355:J361)</f>
        <v>78620</v>
      </c>
      <c r="P361" s="2">
        <f t="shared" ref="P361" si="975">SUM(K355:K361)</f>
        <v>11035</v>
      </c>
      <c r="R361" s="2">
        <f t="shared" ref="R361" si="976">(P361/N361)*100</f>
        <v>25.309052544666404</v>
      </c>
      <c r="S361" s="3">
        <f t="shared" ref="S361" si="977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978">SUM(K348:K361)</f>
        <v>18879</v>
      </c>
      <c r="Z361" s="2">
        <f t="shared" ref="Z361" si="979">SUM(X348:X361)</f>
        <v>637</v>
      </c>
      <c r="AA361" s="19">
        <f t="shared" ref="AA361" si="980">(Z361/Y361)*100</f>
        <v>3.3741193919169445</v>
      </c>
      <c r="AB361" s="3">
        <v>10308</v>
      </c>
      <c r="AC361" s="3">
        <v>1085</v>
      </c>
      <c r="AD361" s="2">
        <f t="shared" ref="AD361" si="981">SUM(AC348:AC361)</f>
        <v>9054</v>
      </c>
      <c r="AE361" s="2">
        <f t="shared" ref="AE361" si="982">AD361+Z361</f>
        <v>9691</v>
      </c>
      <c r="AF361" s="2">
        <f t="shared" ref="AF361" si="983">(Z361/AE361)*100</f>
        <v>6.5731090702713848</v>
      </c>
      <c r="AG361" s="2">
        <f t="shared" ref="AG361" si="984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946"/>
        <v>27911</v>
      </c>
      <c r="AM361" s="3">
        <f t="shared" si="947"/>
        <v>4.1293775488130242</v>
      </c>
      <c r="AN361" s="3">
        <f t="shared" si="948"/>
        <v>14.613925599608418</v>
      </c>
      <c r="AO361" s="3">
        <f t="shared" si="949"/>
        <v>8.6665271090642655</v>
      </c>
      <c r="AP361" s="3">
        <f t="shared" si="950"/>
        <v>1.2665198237885462</v>
      </c>
      <c r="AQ361" s="3">
        <f t="shared" si="951"/>
        <v>13.347405775819873</v>
      </c>
      <c r="AR361" s="103">
        <f t="shared" si="331"/>
        <v>272.95408056157493</v>
      </c>
      <c r="AS361" s="103">
        <f t="shared" si="332"/>
        <v>9.2097965632567007</v>
      </c>
      <c r="AT361" s="103">
        <f t="shared" si="333"/>
        <v>630.38671892394871</v>
      </c>
      <c r="AU361" s="103">
        <f t="shared" si="334"/>
        <v>1136.6942006330326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75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985">T362-T361</f>
        <v>2403</v>
      </c>
      <c r="N362" s="2">
        <f t="shared" ref="N362" si="986">SUM(F356:F362)</f>
        <v>44825</v>
      </c>
      <c r="O362" s="11">
        <f t="shared" ref="O362" si="987">SUM(J356:J362)</f>
        <v>80157</v>
      </c>
      <c r="P362" s="2">
        <f t="shared" ref="P362" si="988">SUM(K356:K362)</f>
        <v>11638</v>
      </c>
      <c r="R362" s="2">
        <f t="shared" ref="R362" si="989">(P362/N362)*100</f>
        <v>25.963190184049079</v>
      </c>
      <c r="S362" s="3">
        <f t="shared" ref="S362" si="990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991">SUM(K349:K362)</f>
        <v>19933</v>
      </c>
      <c r="Z362" s="2">
        <f t="shared" ref="Z362" si="992">SUM(X349:X362)</f>
        <v>688</v>
      </c>
      <c r="AA362" s="19">
        <f t="shared" ref="AA362" si="993">(Z362/Y362)*100</f>
        <v>3.4515627351627955</v>
      </c>
      <c r="AB362" s="3">
        <v>10391</v>
      </c>
      <c r="AC362" s="3">
        <v>1781</v>
      </c>
      <c r="AD362" s="2">
        <f t="shared" ref="AD362" si="994">SUM(AC349:AC362)</f>
        <v>10087</v>
      </c>
      <c r="AE362" s="2">
        <f t="shared" ref="AE362" si="995">AD362+Z362</f>
        <v>10775</v>
      </c>
      <c r="AF362" s="2">
        <f t="shared" ref="AF362" si="996">(Z362/AE362)*100</f>
        <v>6.3851508120649658</v>
      </c>
      <c r="AG362" s="2">
        <f t="shared" ref="AG362" si="997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946"/>
        <v>28218</v>
      </c>
      <c r="AM362" s="3">
        <f t="shared" si="947"/>
        <v>4.1229382332985489</v>
      </c>
      <c r="AN362" s="3">
        <f t="shared" si="948"/>
        <v>15.075089535618623</v>
      </c>
      <c r="AO362" s="3">
        <f t="shared" si="949"/>
        <v>8.4447993611499292</v>
      </c>
      <c r="AP362" s="3">
        <f t="shared" si="950"/>
        <v>1.2730610647967016</v>
      </c>
      <c r="AQ362" s="3">
        <f t="shared" si="951"/>
        <v>13.802028470821922</v>
      </c>
      <c r="AR362" s="103">
        <f t="shared" si="331"/>
        <v>288.19289622511116</v>
      </c>
      <c r="AS362" s="103">
        <f t="shared" si="332"/>
        <v>9.9471586114923216</v>
      </c>
      <c r="AT362" s="103">
        <f t="shared" si="333"/>
        <v>648.08340808160369</v>
      </c>
      <c r="AU362" s="103">
        <f t="shared" si="334"/>
        <v>1158.9162686357413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75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998">T363-T362</f>
        <v>1154</v>
      </c>
      <c r="N363" s="2">
        <f t="shared" ref="N363" si="999">SUM(F357:F363)</f>
        <v>42546</v>
      </c>
      <c r="O363" s="11">
        <f t="shared" ref="O363" si="1000">SUM(J357:J363)</f>
        <v>74273</v>
      </c>
      <c r="P363" s="2">
        <f t="shared" ref="P363" si="1001">SUM(K357:K363)</f>
        <v>11059</v>
      </c>
      <c r="R363" s="2">
        <f t="shared" ref="R363" si="1002">(P363/N363)*100</f>
        <v>25.993042824237296</v>
      </c>
      <c r="S363" s="3">
        <f t="shared" ref="S363" si="1003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004">SUM(K350:K363)</f>
        <v>19841</v>
      </c>
      <c r="Z363" s="2">
        <f t="shared" ref="Z363" si="1005">SUM(X350:X363)</f>
        <v>669</v>
      </c>
      <c r="AA363" s="19">
        <f t="shared" ref="AA363" si="1006">(Z363/Y363)*100</f>
        <v>3.3718058565596496</v>
      </c>
      <c r="AB363" s="3">
        <v>10413</v>
      </c>
      <c r="AC363" s="3">
        <v>589</v>
      </c>
      <c r="AD363" s="2">
        <f t="shared" ref="AD363" si="1007">SUM(AC350:AC363)</f>
        <v>10112</v>
      </c>
      <c r="AE363" s="2">
        <f t="shared" ref="AE363" si="1008">AD363+Z363</f>
        <v>10781</v>
      </c>
      <c r="AF363" s="2">
        <f t="shared" ref="AF363" si="1009">(Z363/AE363)*100</f>
        <v>6.2053612837399132</v>
      </c>
      <c r="AG363" s="2">
        <f t="shared" ref="AG363" si="1010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946"/>
        <v>28677</v>
      </c>
      <c r="AM363" s="3">
        <f t="shared" si="947"/>
        <v>4.1128353799425712</v>
      </c>
      <c r="AN363" s="3">
        <f t="shared" si="948"/>
        <v>15.081433224755699</v>
      </c>
      <c r="AO363" s="3">
        <f t="shared" si="949"/>
        <v>8.3447869624975457</v>
      </c>
      <c r="AP363" s="3">
        <f t="shared" si="950"/>
        <v>1.258513473497187</v>
      </c>
      <c r="AQ363" s="3">
        <f t="shared" si="951"/>
        <v>13.822919751258514</v>
      </c>
      <c r="AR363" s="103">
        <f t="shared" si="331"/>
        <v>286.86275292241157</v>
      </c>
      <c r="AS363" s="103">
        <f t="shared" si="332"/>
        <v>9.6724551033261097</v>
      </c>
      <c r="AT363" s="103">
        <f t="shared" si="333"/>
        <v>615.13344518103543</v>
      </c>
      <c r="AU363" s="103">
        <f t="shared" si="334"/>
        <v>1073.8449295804785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75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011">T364-T363</f>
        <v>2198</v>
      </c>
      <c r="N364" s="2">
        <f t="shared" ref="N364" si="1012">SUM(F358:F364)</f>
        <v>41442</v>
      </c>
      <c r="O364" s="11">
        <f t="shared" ref="O364" si="1013">SUM(J358:J364)</f>
        <v>73795</v>
      </c>
      <c r="P364" s="2">
        <f t="shared" ref="P364" si="1014">SUM(K358:K364)</f>
        <v>11435</v>
      </c>
      <c r="R364" s="2">
        <f t="shared" ref="R364" si="1015">(P364/N364)*100</f>
        <v>27.592780271222434</v>
      </c>
      <c r="S364" s="3">
        <f t="shared" ref="S364" si="1016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017">SUM(K351:K364)</f>
        <v>20953</v>
      </c>
      <c r="Z364" s="2">
        <f t="shared" ref="Z364" si="1018">SUM(X351:X364)</f>
        <v>720</v>
      </c>
      <c r="AA364" s="19">
        <f t="shared" ref="AA364" si="1019">(Z364/Y364)*100</f>
        <v>3.4362621104376463</v>
      </c>
      <c r="AB364" s="3">
        <v>10506</v>
      </c>
      <c r="AC364" s="3">
        <v>1638</v>
      </c>
      <c r="AD364" s="2">
        <f t="shared" ref="AD364" si="1020">SUM(AC351:AC364)</f>
        <v>11006</v>
      </c>
      <c r="AE364" s="2">
        <f t="shared" ref="AE364" si="1021">AD364+Z364</f>
        <v>11726</v>
      </c>
      <c r="AF364" s="2">
        <f t="shared" ref="AF364" si="1022">(Z364/AE364)*100</f>
        <v>6.1402012621524813</v>
      </c>
      <c r="AG364" s="2">
        <f t="shared" ref="AG364" si="1023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946"/>
        <v>28930</v>
      </c>
      <c r="AM364" s="3">
        <f t="shared" si="947"/>
        <v>4.1138534190092457</v>
      </c>
      <c r="AN364" s="3">
        <f t="shared" si="948"/>
        <v>15.50077401641499</v>
      </c>
      <c r="AO364" s="3">
        <f t="shared" si="949"/>
        <v>8.2909364989636334</v>
      </c>
      <c r="AP364" s="3">
        <f t="shared" si="950"/>
        <v>1.2851593305488214</v>
      </c>
      <c r="AQ364" s="3">
        <f t="shared" si="951"/>
        <v>14.215614685866168</v>
      </c>
      <c r="AR364" s="103">
        <f t="shared" si="331"/>
        <v>302.94013718982359</v>
      </c>
      <c r="AS364" s="103">
        <f t="shared" si="332"/>
        <v>10.409817151561734</v>
      </c>
      <c r="AT364" s="103">
        <f t="shared" si="333"/>
        <v>599.17172554864078</v>
      </c>
      <c r="AU364" s="103">
        <f t="shared" si="334"/>
        <v>1066.9339676381917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75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024">T365-T364</f>
        <v>3004</v>
      </c>
      <c r="N365" s="2">
        <f t="shared" ref="N365" si="1025">SUM(F359:F365)</f>
        <v>43435</v>
      </c>
      <c r="O365" s="11">
        <f t="shared" ref="O365" si="1026">SUM(J359:J365)</f>
        <v>76974</v>
      </c>
      <c r="P365" s="2">
        <f t="shared" ref="P365" si="1027">SUM(K359:K365)</f>
        <v>12758</v>
      </c>
      <c r="R365" s="2">
        <f t="shared" ref="R365" si="1028">(P365/N365)*100</f>
        <v>29.37262576263382</v>
      </c>
      <c r="S365" s="3">
        <f t="shared" ref="S365" si="1029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030">SUM(K352:K365)</f>
        <v>22494</v>
      </c>
      <c r="Z365" s="2">
        <f t="shared" ref="Z365" si="1031">SUM(X352:X365)</f>
        <v>750</v>
      </c>
      <c r="AA365" s="19">
        <f t="shared" ref="AA365" si="1032">(Z365/Y365)*100</f>
        <v>3.3342224593224863</v>
      </c>
      <c r="AB365" s="3">
        <v>10571</v>
      </c>
      <c r="AC365" s="3">
        <v>1280</v>
      </c>
      <c r="AD365" s="2">
        <f t="shared" ref="AD365" si="1033">SUM(AC352:AC365)</f>
        <v>11940</v>
      </c>
      <c r="AE365" s="2">
        <f t="shared" ref="AE365" si="1034">AD365+Z365</f>
        <v>12690</v>
      </c>
      <c r="AF365" s="2">
        <f t="shared" ref="AF365" si="1035">(Z365/AE365)*100</f>
        <v>5.9101654846335698</v>
      </c>
      <c r="AG365" s="2">
        <f t="shared" ref="AG365" si="1036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946"/>
        <v>30433</v>
      </c>
      <c r="AM365" s="3">
        <f t="shared" si="947"/>
        <v>4.0911817636472705</v>
      </c>
      <c r="AN365" s="3">
        <f t="shared" si="948"/>
        <v>15.218965901493203</v>
      </c>
      <c r="AO365" s="3">
        <f t="shared" si="949"/>
        <v>7.9992678015742262</v>
      </c>
      <c r="AP365" s="3">
        <f t="shared" si="950"/>
        <v>1.2174058390907065</v>
      </c>
      <c r="AQ365" s="3">
        <f t="shared" si="951"/>
        <v>14.001560062402497</v>
      </c>
      <c r="AR365" s="103">
        <f t="shared" ref="AR365:AR428" si="1037">(Y365/6916548)*100000</f>
        <v>325.22003751004115</v>
      </c>
      <c r="AS365" s="103">
        <f t="shared" ref="AS365:AS428" si="1038">(Z365/6916548)*100000</f>
        <v>10.843559532876805</v>
      </c>
      <c r="AT365" s="103">
        <f t="shared" ref="AT365:AT428" si="1039">(N365/6916548)*100000</f>
        <v>627.98667774733872</v>
      </c>
      <c r="AU365" s="103">
        <f t="shared" ref="AU365:AU428" si="1040">(O365/6916548)*100000</f>
        <v>1112.8962019782123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75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041">T366-T365</f>
        <v>1426</v>
      </c>
      <c r="M366" s="46">
        <v>13105</v>
      </c>
      <c r="N366" s="36">
        <f t="shared" ref="N366:N367" si="1042">SUM(F360:F366)</f>
        <v>44473</v>
      </c>
      <c r="O366" s="51">
        <f t="shared" ref="O366:O367" si="1043">SUM(J360:J366)</f>
        <v>78971</v>
      </c>
      <c r="P366" s="36">
        <f t="shared" ref="P366:P367" si="1044">SUM(K360:K366)</f>
        <v>13105</v>
      </c>
      <c r="Q366" s="46">
        <v>426</v>
      </c>
      <c r="R366" s="36">
        <f t="shared" ref="R366:R367" si="1045">(P366/N366)*100</f>
        <v>29.46731724866773</v>
      </c>
      <c r="S366" s="46">
        <f t="shared" ref="S366:S367" si="1046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047">SUM(K353:K366)</f>
        <v>23372</v>
      </c>
      <c r="Z366" s="36">
        <f t="shared" ref="Z366:Z367" si="1048">SUM(X353:X366)</f>
        <v>754</v>
      </c>
      <c r="AA366" s="39">
        <f t="shared" ref="AA366:AA367" si="1049">(Z366/Y366)*100</f>
        <v>3.2260824918706148</v>
      </c>
      <c r="AB366" s="46">
        <v>10593</v>
      </c>
      <c r="AC366" s="46">
        <v>584</v>
      </c>
      <c r="AD366" s="36">
        <f t="shared" ref="AD366:AD367" si="1050">SUM(AC353:AC366)</f>
        <v>12364</v>
      </c>
      <c r="AE366" s="36">
        <f t="shared" ref="AE366:AE367" si="1051">AD366+Z366</f>
        <v>13118</v>
      </c>
      <c r="AF366" s="36">
        <f t="shared" ref="AF366:AF367" si="1052">(Z366/AE366)*100</f>
        <v>5.7478274127153526</v>
      </c>
      <c r="AG366" s="36">
        <f t="shared" ref="AG366:AG367" si="1053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946"/>
        <v>31087</v>
      </c>
      <c r="AM366" s="46">
        <f t="shared" si="947"/>
        <v>4.0771945760572113</v>
      </c>
      <c r="AN366" s="46">
        <f t="shared" si="948"/>
        <v>15.331190761520864</v>
      </c>
      <c r="AO366" s="46">
        <f t="shared" si="949"/>
        <v>8.0298454432403616</v>
      </c>
      <c r="AP366" s="46">
        <f t="shared" si="950"/>
        <v>1.2310709227584704</v>
      </c>
      <c r="AQ366" s="46">
        <f t="shared" si="951"/>
        <v>14.100119838762392</v>
      </c>
      <c r="AR366" s="104">
        <f t="shared" si="1037"/>
        <v>337.91423120319558</v>
      </c>
      <c r="AS366" s="104">
        <f t="shared" si="1038"/>
        <v>10.901391850385481</v>
      </c>
      <c r="AT366" s="104">
        <f t="shared" si="1039"/>
        <v>642.99416414084021</v>
      </c>
      <c r="AU366" s="104">
        <f t="shared" si="1040"/>
        <v>1141.7689864944189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75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041"/>
        <v>497</v>
      </c>
      <c r="N367" s="2">
        <f t="shared" si="1042"/>
        <v>44530</v>
      </c>
      <c r="O367" s="11">
        <f t="shared" si="1043"/>
        <v>79411</v>
      </c>
      <c r="P367" s="2">
        <f t="shared" si="1044"/>
        <v>13270</v>
      </c>
      <c r="R367" s="2">
        <f t="shared" si="1045"/>
        <v>29.800134740624294</v>
      </c>
      <c r="S367" s="3">
        <f t="shared" si="1046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047"/>
        <v>23642</v>
      </c>
      <c r="Z367" s="2">
        <f t="shared" si="1048"/>
        <v>760</v>
      </c>
      <c r="AA367" s="19">
        <f t="shared" si="1049"/>
        <v>3.214618052618222</v>
      </c>
      <c r="AB367" s="3">
        <v>10614</v>
      </c>
      <c r="AC367" s="3">
        <v>385</v>
      </c>
      <c r="AD367" s="2">
        <f t="shared" si="1050"/>
        <v>12635</v>
      </c>
      <c r="AE367" s="2">
        <f t="shared" si="1051"/>
        <v>13395</v>
      </c>
      <c r="AF367" s="2">
        <f t="shared" si="1052"/>
        <v>5.6737588652482271</v>
      </c>
      <c r="AG367" s="2">
        <f t="shared" si="1053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946"/>
        <v>31031</v>
      </c>
      <c r="AM367" s="3">
        <f t="shared" si="947"/>
        <v>4.0774774497902486</v>
      </c>
      <c r="AN367" s="3">
        <f t="shared" si="948"/>
        <v>15.692667155704079</v>
      </c>
      <c r="AO367" s="3">
        <f t="shared" si="949"/>
        <v>7.8947368421052628</v>
      </c>
      <c r="AP367" s="3">
        <f t="shared" si="950"/>
        <v>1.2388947754503219</v>
      </c>
      <c r="AQ367" s="3">
        <f t="shared" si="951"/>
        <v>14.453772380253756</v>
      </c>
      <c r="AR367" s="103">
        <f t="shared" si="1037"/>
        <v>341.81791263503123</v>
      </c>
      <c r="AS367" s="103">
        <f t="shared" si="1038"/>
        <v>10.988140326648496</v>
      </c>
      <c r="AT367" s="103">
        <f t="shared" si="1039"/>
        <v>643.81827466533878</v>
      </c>
      <c r="AU367" s="103">
        <f t="shared" si="1040"/>
        <v>1148.1305414203732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75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054">T368-T367</f>
        <v>2995</v>
      </c>
      <c r="N368" s="2">
        <f t="shared" ref="N368" si="1055">SUM(F362:F368)</f>
        <v>45197</v>
      </c>
      <c r="O368" s="11">
        <f t="shared" ref="O368" si="1056">SUM(J362:J368)</f>
        <v>80288</v>
      </c>
      <c r="P368" s="2">
        <f t="shared" ref="P368" si="1057">SUM(K362:K368)</f>
        <v>13677</v>
      </c>
      <c r="R368" s="2">
        <f t="shared" ref="R368" si="1058">(P368/N368)*100</f>
        <v>30.260858021550103</v>
      </c>
      <c r="S368" s="3">
        <f t="shared" ref="S368" si="1059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060">SUM(K355:K368)</f>
        <v>24712</v>
      </c>
      <c r="Z368" s="2">
        <f t="shared" ref="Z368" si="1061">SUM(X355:X368)</f>
        <v>831</v>
      </c>
      <c r="AA368" s="19">
        <f t="shared" ref="AA368" si="1062">(Z368/Y368)*100</f>
        <v>3.3627387504046617</v>
      </c>
      <c r="AB368" s="3">
        <v>10764</v>
      </c>
      <c r="AC368" s="3">
        <v>1228</v>
      </c>
      <c r="AD368" s="2">
        <f t="shared" ref="AD368" si="1063">SUM(AC355:AC368)</f>
        <v>13086</v>
      </c>
      <c r="AE368" s="2">
        <f t="shared" ref="AE368" si="1064">AD368+Z368</f>
        <v>13917</v>
      </c>
      <c r="AF368" s="2">
        <f t="shared" ref="AF368" si="1065">(Z368/AE368)*100</f>
        <v>5.9711144643242076</v>
      </c>
      <c r="AG368" s="2">
        <f t="shared" ref="AG368" si="1066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946"/>
        <v>32521</v>
      </c>
      <c r="AM368" s="3">
        <f t="shared" si="947"/>
        <v>4.0880658404955508</v>
      </c>
      <c r="AN368" s="3">
        <f t="shared" si="948"/>
        <v>15.362794087028941</v>
      </c>
      <c r="AO368" s="3">
        <f t="shared" si="949"/>
        <v>8.5210909706928675</v>
      </c>
      <c r="AP368" s="3">
        <f t="shared" si="950"/>
        <v>1.3090776597959608</v>
      </c>
      <c r="AQ368" s="3">
        <f t="shared" si="951"/>
        <v>14.053716427232979</v>
      </c>
      <c r="AR368" s="103">
        <f t="shared" si="1037"/>
        <v>357.28805756860214</v>
      </c>
      <c r="AS368" s="103">
        <f t="shared" si="1038"/>
        <v>12.0146639624275</v>
      </c>
      <c r="AT368" s="103">
        <f t="shared" si="1039"/>
        <v>653.46181360991056</v>
      </c>
      <c r="AU368" s="103">
        <f t="shared" si="1040"/>
        <v>1160.8102770341507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75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067">T369-T368</f>
        <v>3502</v>
      </c>
      <c r="N369" s="2">
        <f t="shared" ref="N369" si="1068">SUM(F363:F369)</f>
        <v>46860</v>
      </c>
      <c r="O369" s="11">
        <f t="shared" ref="O369" si="1069">SUM(J363:J369)</f>
        <v>82918</v>
      </c>
      <c r="P369" s="2">
        <f t="shared" ref="P369" si="1070">SUM(K363:K369)</f>
        <v>14776</v>
      </c>
      <c r="R369" s="2">
        <f t="shared" ref="R369" si="1071">(P369/N369)*100</f>
        <v>31.532223644899705</v>
      </c>
      <c r="S369" s="3">
        <f t="shared" ref="S369" si="1072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073">SUM(K356:K369)</f>
        <v>26414</v>
      </c>
      <c r="Z369" s="2">
        <f t="shared" ref="Z369" si="1074">SUM(X356:X369)</f>
        <v>924</v>
      </c>
      <c r="AA369" s="19">
        <f t="shared" ref="AA369" si="1075">(Z369/Y369)*100</f>
        <v>3.4981449231468162</v>
      </c>
      <c r="AB369" s="3">
        <v>10902</v>
      </c>
      <c r="AC369" s="3">
        <v>3403</v>
      </c>
      <c r="AD369" s="2">
        <f t="shared" ref="AD369" si="1076">SUM(AC356:AC369)</f>
        <v>16018</v>
      </c>
      <c r="AE369" s="2">
        <f t="shared" ref="AE369" si="1077">AD369+Z369</f>
        <v>16942</v>
      </c>
      <c r="AF369" s="2">
        <f t="shared" ref="AF369" si="1078">(Z369/AE369)*100</f>
        <v>5.4539015464526033</v>
      </c>
      <c r="AG369" s="2">
        <f t="shared" ref="AG369" si="1079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946"/>
        <v>32368</v>
      </c>
      <c r="AM369" s="3">
        <f t="shared" si="947"/>
        <v>4.0861303198965544</v>
      </c>
      <c r="AN369" s="3">
        <f t="shared" si="948"/>
        <v>15.675394034127915</v>
      </c>
      <c r="AO369" s="3">
        <f t="shared" si="949"/>
        <v>8.2599301977729773</v>
      </c>
      <c r="AP369" s="3">
        <f t="shared" si="950"/>
        <v>1.2947766054448351</v>
      </c>
      <c r="AQ369" s="3">
        <f t="shared" si="951"/>
        <v>14.380617428683079</v>
      </c>
      <c r="AR369" s="103">
        <f t="shared" si="1037"/>
        <v>381.89570866854393</v>
      </c>
      <c r="AS369" s="103">
        <f t="shared" si="1038"/>
        <v>13.359265344504225</v>
      </c>
      <c r="AT369" s="103">
        <f t="shared" si="1039"/>
        <v>677.50559961414274</v>
      </c>
      <c r="AU369" s="103">
        <f t="shared" si="1040"/>
        <v>1198.8350257961051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080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081">T370-T369</f>
        <v>2774</v>
      </c>
      <c r="N370" s="2">
        <f t="shared" ref="N370" si="1082">SUM(F364:F370)</f>
        <v>50391</v>
      </c>
      <c r="O370" s="11">
        <f t="shared" ref="O370" si="1083">SUM(J364:J370)</f>
        <v>90427</v>
      </c>
      <c r="P370" s="2">
        <f t="shared" ref="P370" si="1084">SUM(K364:K370)</f>
        <v>16396</v>
      </c>
      <c r="R370" s="2">
        <f t="shared" ref="R370" si="1085">(P370/N370)*100</f>
        <v>32.53755630965847</v>
      </c>
      <c r="S370" s="3">
        <f t="shared" ref="S370" si="1086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087">SUM(K357:K370)</f>
        <v>27455</v>
      </c>
      <c r="Z370" s="2">
        <f t="shared" ref="Z370" si="1088">SUM(X357:X370)</f>
        <v>973</v>
      </c>
      <c r="AA370" s="19">
        <f t="shared" ref="AA370" si="1089">(Z370/Y370)*100</f>
        <v>3.5439810599162263</v>
      </c>
      <c r="AB370" s="3">
        <v>10999</v>
      </c>
      <c r="AC370" s="3">
        <v>2531</v>
      </c>
      <c r="AD370" s="2">
        <f t="shared" ref="AD370" si="1090">SUM(AC357:AC370)</f>
        <v>18044</v>
      </c>
      <c r="AE370" s="2">
        <f t="shared" ref="AE370" si="1091">AD370+Z370</f>
        <v>19017</v>
      </c>
      <c r="AF370" s="2">
        <f t="shared" ref="AF370" si="1092">(Z370/AE370)*100</f>
        <v>5.1164747331335123</v>
      </c>
      <c r="AG370" s="2">
        <f t="shared" ref="AG370" si="1093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946"/>
        <v>32136</v>
      </c>
      <c r="AM370" s="3">
        <f t="shared" si="947"/>
        <v>4.0800655837435409</v>
      </c>
      <c r="AN370" s="3">
        <f t="shared" si="948"/>
        <v>16.59702577145675</v>
      </c>
      <c r="AO370" s="3">
        <f t="shared" si="949"/>
        <v>7.8342455043002346</v>
      </c>
      <c r="AP370" s="3">
        <f t="shared" si="950"/>
        <v>1.3002517453479017</v>
      </c>
      <c r="AQ370" s="3">
        <f t="shared" si="951"/>
        <v>15.296774026108848</v>
      </c>
      <c r="AR370" s="103">
        <f t="shared" si="1037"/>
        <v>396.94656930017692</v>
      </c>
      <c r="AS370" s="103">
        <f t="shared" si="1038"/>
        <v>14.067711233985507</v>
      </c>
      <c r="AT370" s="103">
        <f t="shared" si="1039"/>
        <v>728.55707789492681</v>
      </c>
      <c r="AU370" s="103">
        <f t="shared" si="1040"/>
        <v>1307.4007438392678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080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094">T371-T370</f>
        <v>3121</v>
      </c>
      <c r="N371" s="2">
        <f t="shared" ref="N371" si="1095">SUM(F365:F371)</f>
        <v>54204</v>
      </c>
      <c r="O371" s="11">
        <f t="shared" ref="O371" si="1096">SUM(J365:J371)</f>
        <v>95537</v>
      </c>
      <c r="P371" s="2">
        <f t="shared" ref="P371" si="1097">SUM(K365:K371)</f>
        <v>17319</v>
      </c>
      <c r="R371" s="2">
        <f t="shared" ref="R371" si="1098">(P371/N371)*100</f>
        <v>31.951516493247727</v>
      </c>
      <c r="S371" s="3">
        <f t="shared" ref="S371" si="1099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100">SUM(K358:K371)</f>
        <v>28754</v>
      </c>
      <c r="Z371" s="2">
        <f t="shared" ref="Z371" si="1101">SUM(X358:X371)</f>
        <v>1015</v>
      </c>
      <c r="AA371" s="19">
        <f t="shared" ref="AA371" si="1102">(Z371/Y371)*100</f>
        <v>3.5299436600125205</v>
      </c>
      <c r="AB371" s="3">
        <v>11094</v>
      </c>
      <c r="AC371" s="3">
        <v>1734</v>
      </c>
      <c r="AD371" s="2">
        <f t="shared" ref="AD371" si="1103">SUM(AC358:AC371)</f>
        <v>19089</v>
      </c>
      <c r="AE371" s="2">
        <f t="shared" ref="AE371" si="1104">AD371+Z371</f>
        <v>20104</v>
      </c>
      <c r="AF371" s="2">
        <f t="shared" ref="AF371" si="1105">(Z371/AE371)*100</f>
        <v>5.0487465181058493</v>
      </c>
      <c r="AG371" s="2">
        <f t="shared" ref="AG371" si="1106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946"/>
        <v>33219</v>
      </c>
      <c r="AM371" s="3">
        <f t="shared" si="947"/>
        <v>4.0682068206820681</v>
      </c>
      <c r="AN371" s="3">
        <f t="shared" si="948"/>
        <v>16.583381462973659</v>
      </c>
      <c r="AO371" s="3">
        <f t="shared" si="949"/>
        <v>7.6014536644457902</v>
      </c>
      <c r="AP371" s="3">
        <f t="shared" si="950"/>
        <v>1.2605780579062351</v>
      </c>
      <c r="AQ371" s="3">
        <f t="shared" si="951"/>
        <v>15.322803405067424</v>
      </c>
      <c r="AR371" s="103">
        <f t="shared" si="1037"/>
        <v>415.72761441111959</v>
      </c>
      <c r="AS371" s="103">
        <f t="shared" si="1038"/>
        <v>14.674950567826611</v>
      </c>
      <c r="AT371" s="103">
        <f t="shared" si="1039"/>
        <v>783.68573456007243</v>
      </c>
      <c r="AU371" s="103">
        <f t="shared" si="1040"/>
        <v>1381.2815294566019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080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107">T372-T371</f>
        <v>3159</v>
      </c>
      <c r="N372" s="2">
        <f t="shared" ref="N372" si="1108">SUM(F366:F372)</f>
        <v>54193</v>
      </c>
      <c r="O372" s="11">
        <f t="shared" ref="O372" si="1109">SUM(J366:J372)</f>
        <v>95822</v>
      </c>
      <c r="P372" s="2">
        <f t="shared" ref="P372" si="1110">SUM(K366:K372)</f>
        <v>17474</v>
      </c>
      <c r="R372" s="2">
        <f t="shared" ref="R372" si="1111">(P372/N372)*100</f>
        <v>32.244016754931451</v>
      </c>
      <c r="S372" s="3">
        <f t="shared" ref="S372" si="1112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113">SUM(K359:K372)</f>
        <v>30232</v>
      </c>
      <c r="Z372" s="2">
        <f t="shared" ref="Z372" si="1114">SUM(X359:X372)</f>
        <v>1068</v>
      </c>
      <c r="AA372" s="19">
        <f t="shared" ref="AA372" si="1115">(Z372/Y372)*100</f>
        <v>3.5326806033342151</v>
      </c>
      <c r="AB372" s="3">
        <v>11196</v>
      </c>
      <c r="AC372" s="3">
        <v>1697</v>
      </c>
      <c r="AD372" s="2">
        <f t="shared" ref="AD372" si="1116">SUM(AC359:AC372)</f>
        <v>19986</v>
      </c>
      <c r="AE372" s="2">
        <f t="shared" ref="AE372" si="1117">AD372+Z372</f>
        <v>21054</v>
      </c>
      <c r="AF372" s="2">
        <f t="shared" ref="AF372" si="1118">(Z372/AE372)*100</f>
        <v>5.0726702764320324</v>
      </c>
      <c r="AG372" s="2">
        <f t="shared" ref="AG372" si="1119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946"/>
        <v>34365</v>
      </c>
      <c r="AM372" s="3">
        <f t="shared" si="947"/>
        <v>4.0585951518710646</v>
      </c>
      <c r="AN372" s="3">
        <f t="shared" si="948"/>
        <v>16.555374790568926</v>
      </c>
      <c r="AO372" s="3">
        <f t="shared" si="949"/>
        <v>7.4215312408330885</v>
      </c>
      <c r="AP372" s="3">
        <f t="shared" si="950"/>
        <v>1.2286623121190783</v>
      </c>
      <c r="AQ372" s="3">
        <f t="shared" si="951"/>
        <v>15.326712478449847</v>
      </c>
      <c r="AR372" s="103">
        <f t="shared" si="1037"/>
        <v>437.09665573057538</v>
      </c>
      <c r="AS372" s="103">
        <f t="shared" si="1038"/>
        <v>15.441228774816569</v>
      </c>
      <c r="AT372" s="103">
        <f t="shared" si="1039"/>
        <v>783.52669568692352</v>
      </c>
      <c r="AU372" s="103">
        <f t="shared" si="1040"/>
        <v>1385.402082079095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080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120">T373-T372</f>
        <v>2019</v>
      </c>
      <c r="M373" s="46">
        <v>18067</v>
      </c>
      <c r="N373" s="36">
        <f t="shared" ref="N373:N374" si="1121">SUM(F367:F373)</f>
        <v>54733</v>
      </c>
      <c r="O373" s="51">
        <f t="shared" ref="O373:O374" si="1122">SUM(J367:J373)</f>
        <v>95963</v>
      </c>
      <c r="P373" s="36">
        <f t="shared" ref="P373:P374" si="1123">SUM(K367:K373)</f>
        <v>18067</v>
      </c>
      <c r="Q373" s="46">
        <v>641</v>
      </c>
      <c r="R373" s="36">
        <f t="shared" ref="R373:R374" si="1124">(P373/N373)*100</f>
        <v>33.009336232254768</v>
      </c>
      <c r="S373" s="46">
        <f t="shared" ref="S373:S374" si="1125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126">SUM(K360:K373)</f>
        <v>31172</v>
      </c>
      <c r="Z373" s="36">
        <f t="shared" ref="Z373:Z374" si="1127">SUM(X360:X373)</f>
        <v>1067</v>
      </c>
      <c r="AA373" s="39">
        <f t="shared" ref="AA373:AA374" si="1128">(Z373/Y373)*100</f>
        <v>3.4229436673938149</v>
      </c>
      <c r="AB373" s="46">
        <v>11234</v>
      </c>
      <c r="AC373" s="46">
        <v>1118</v>
      </c>
      <c r="AD373" s="36">
        <f t="shared" ref="AD373:AD374" si="1129">SUM(AC360:AC373)</f>
        <v>19461</v>
      </c>
      <c r="AE373" s="36">
        <f t="shared" ref="AE373:AE374" si="1130">AD373+Z373</f>
        <v>20528</v>
      </c>
      <c r="AF373" s="36">
        <f t="shared" ref="AF373:AF374" si="1131">(Z373/AE373)*100</f>
        <v>5.197778643803586</v>
      </c>
      <c r="AG373" s="36">
        <f t="shared" ref="AG373:AG374" si="1132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946"/>
        <v>35098</v>
      </c>
      <c r="AM373" s="46">
        <f t="shared" si="947"/>
        <v>4.0427813644836945</v>
      </c>
      <c r="AN373" s="46">
        <f t="shared" si="948"/>
        <v>16.524758597726301</v>
      </c>
      <c r="AO373" s="46">
        <f t="shared" si="949"/>
        <v>7.5129533678756477</v>
      </c>
      <c r="AP373" s="46">
        <f t="shared" si="950"/>
        <v>1.2414974076011986</v>
      </c>
      <c r="AQ373" s="46">
        <f t="shared" si="951"/>
        <v>15.283261190125099</v>
      </c>
      <c r="AR373" s="104">
        <f t="shared" si="1037"/>
        <v>450.68725034511442</v>
      </c>
      <c r="AS373" s="104">
        <f t="shared" si="1038"/>
        <v>15.426770695439401</v>
      </c>
      <c r="AT373" s="104">
        <f t="shared" si="1039"/>
        <v>791.33405855059493</v>
      </c>
      <c r="AU373" s="104">
        <f t="shared" si="1040"/>
        <v>1387.4406712712757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080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120"/>
        <v>679</v>
      </c>
      <c r="N374" s="2">
        <f t="shared" si="1121"/>
        <v>55234</v>
      </c>
      <c r="O374" s="11">
        <f t="shared" si="1122"/>
        <v>96751</v>
      </c>
      <c r="P374" s="2">
        <f t="shared" si="1123"/>
        <v>18249</v>
      </c>
      <c r="R374" s="2">
        <f t="shared" si="1124"/>
        <v>33.039432233769055</v>
      </c>
      <c r="S374" s="3">
        <f t="shared" si="1125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126"/>
        <v>31519</v>
      </c>
      <c r="Z374" s="2">
        <f t="shared" si="1127"/>
        <v>1094</v>
      </c>
      <c r="AA374" s="19">
        <f t="shared" si="1128"/>
        <v>3.4709223008344168</v>
      </c>
      <c r="AB374" s="3">
        <v>11285</v>
      </c>
      <c r="AC374" s="3">
        <v>584</v>
      </c>
      <c r="AD374" s="2">
        <f t="shared" si="1129"/>
        <v>19637</v>
      </c>
      <c r="AE374" s="2">
        <f t="shared" si="1130"/>
        <v>20731</v>
      </c>
      <c r="AF374" s="2">
        <f t="shared" si="1131"/>
        <v>5.2771212194298398</v>
      </c>
      <c r="AG374" s="2">
        <f t="shared" si="1132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946"/>
        <v>34989</v>
      </c>
      <c r="AM374" s="3">
        <f t="shared" si="947"/>
        <v>4.0512354742476404</v>
      </c>
      <c r="AN374" s="3">
        <f t="shared" si="948"/>
        <v>16.870990734141124</v>
      </c>
      <c r="AO374" s="3">
        <f t="shared" si="949"/>
        <v>7.5059850725249966</v>
      </c>
      <c r="AP374" s="3">
        <f t="shared" si="950"/>
        <v>1.2663340460917083</v>
      </c>
      <c r="AQ374" s="3">
        <f t="shared" si="951"/>
        <v>15.604656688049417</v>
      </c>
      <c r="AR374" s="103">
        <f t="shared" si="1037"/>
        <v>455.70420388899208</v>
      </c>
      <c r="AS374" s="103">
        <f t="shared" si="1038"/>
        <v>15.817138838622967</v>
      </c>
      <c r="AT374" s="103">
        <f t="shared" si="1039"/>
        <v>798.57755631855662</v>
      </c>
      <c r="AU374" s="103">
        <f t="shared" si="1040"/>
        <v>1398.8336378204849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080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133">T375-T374</f>
        <v>4637</v>
      </c>
      <c r="N375" s="2">
        <f t="shared" ref="N375" si="1134">SUM(F369:F375)</f>
        <v>55298</v>
      </c>
      <c r="O375" s="11">
        <f t="shared" ref="O375" si="1135">SUM(J369:J375)</f>
        <v>99192</v>
      </c>
      <c r="P375" s="2">
        <f t="shared" ref="P375" si="1136">SUM(K369:K375)</f>
        <v>19891</v>
      </c>
      <c r="R375" s="2">
        <f t="shared" ref="R375" si="1137">(P375/N375)*100</f>
        <v>35.970559513906473</v>
      </c>
      <c r="S375" s="3">
        <f t="shared" ref="S375" si="1138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139">SUM(K362:K375)</f>
        <v>33568</v>
      </c>
      <c r="Z375" s="2">
        <f t="shared" ref="Z375" si="1140">SUM(X362:X375)</f>
        <v>1164</v>
      </c>
      <c r="AA375" s="19">
        <f t="shared" ref="AA375" si="1141">(Z375/Y375)*100</f>
        <v>3.4675881792183034</v>
      </c>
      <c r="AB375" s="3">
        <v>11472</v>
      </c>
      <c r="AC375" s="3">
        <v>1877</v>
      </c>
      <c r="AD375" s="2">
        <f t="shared" ref="AD375" si="1142">SUM(AC362:AC375)</f>
        <v>20429</v>
      </c>
      <c r="AE375" s="2">
        <f t="shared" ref="AE375" si="1143">AD375+Z375</f>
        <v>21593</v>
      </c>
      <c r="AF375" s="2">
        <f t="shared" ref="AF375" si="1144">(Z375/AE375)*100</f>
        <v>5.3906358542120136</v>
      </c>
      <c r="AG375" s="2">
        <f t="shared" ref="AG375" si="1145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946"/>
        <v>37394</v>
      </c>
      <c r="AM375" s="3">
        <f t="shared" si="947"/>
        <v>4.0509332824847988</v>
      </c>
      <c r="AN375" s="3">
        <f t="shared" si="948"/>
        <v>16.275216622260036</v>
      </c>
      <c r="AO375" s="3">
        <f t="shared" si="949"/>
        <v>7.937818131792544</v>
      </c>
      <c r="AP375" s="3">
        <f t="shared" si="950"/>
        <v>1.2918970960302711</v>
      </c>
      <c r="AQ375" s="3">
        <f t="shared" si="951"/>
        <v>14.983319526229765</v>
      </c>
      <c r="AR375" s="103">
        <f t="shared" si="1037"/>
        <v>485.32880853281142</v>
      </c>
      <c r="AS375" s="103">
        <f t="shared" si="1038"/>
        <v>16.829204395024803</v>
      </c>
      <c r="AT375" s="103">
        <f t="shared" si="1039"/>
        <v>799.50287339869544</v>
      </c>
      <c r="AU375" s="103">
        <f t="shared" si="1040"/>
        <v>1434.1258095801547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080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146">T376-T375</f>
        <v>4374</v>
      </c>
      <c r="N376" s="2">
        <f t="shared" ref="N376" si="1147">SUM(F370:F376)</f>
        <v>56263</v>
      </c>
      <c r="O376" s="11">
        <f t="shared" ref="O376" si="1148">SUM(J370:J376)</f>
        <v>101213</v>
      </c>
      <c r="P376" s="2">
        <f t="shared" ref="P376" si="1149">SUM(K370:K376)</f>
        <v>20763</v>
      </c>
      <c r="R376" s="2">
        <f t="shared" ref="R376" si="1150">(P376/N376)*100</f>
        <v>36.90347119776763</v>
      </c>
      <c r="S376" s="3">
        <f t="shared" ref="S376" si="1151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152">SUM(K363:K376)</f>
        <v>35539</v>
      </c>
      <c r="Z376" s="2">
        <f t="shared" ref="Z376" si="1153">SUM(X363:X376)</f>
        <v>1188</v>
      </c>
      <c r="AA376" s="19">
        <f t="shared" ref="AA376" si="1154">(Z376/Y376)*100</f>
        <v>3.3428064942738964</v>
      </c>
      <c r="AB376" s="3">
        <v>11579</v>
      </c>
      <c r="AC376" s="3">
        <v>1757</v>
      </c>
      <c r="AD376" s="2">
        <f t="shared" ref="AD376" si="1155">SUM(AC363:AC376)</f>
        <v>20405</v>
      </c>
      <c r="AE376" s="2">
        <f t="shared" ref="AE376" si="1156">AD376+Z376</f>
        <v>21593</v>
      </c>
      <c r="AF376" s="2">
        <f t="shared" ref="AF376" si="1157">(Z376/AE376)*100</f>
        <v>5.5017829852266944</v>
      </c>
      <c r="AG376" s="2">
        <f t="shared" ref="AG376" si="1158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946"/>
        <v>39573</v>
      </c>
      <c r="AM376" s="3">
        <f t="shared" si="947"/>
        <v>4.0265258999610527</v>
      </c>
      <c r="AN376" s="3">
        <f t="shared" si="948"/>
        <v>16.110910902422994</v>
      </c>
      <c r="AO376" s="3">
        <f t="shared" si="949"/>
        <v>8.0526315789473681</v>
      </c>
      <c r="AP376" s="3">
        <f t="shared" si="950"/>
        <v>1.2973522989845887</v>
      </c>
      <c r="AQ376" s="3">
        <f t="shared" si="951"/>
        <v>14.813558603438407</v>
      </c>
      <c r="AR376" s="103">
        <f t="shared" si="1037"/>
        <v>513.82568298521164</v>
      </c>
      <c r="AS376" s="103">
        <f t="shared" si="1038"/>
        <v>17.176198300076859</v>
      </c>
      <c r="AT376" s="103">
        <f t="shared" si="1039"/>
        <v>813.45491999766352</v>
      </c>
      <c r="AU376" s="103">
        <f t="shared" si="1040"/>
        <v>1463.3455880014135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080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159">T377-T376</f>
        <v>4201</v>
      </c>
      <c r="N377" s="2">
        <f t="shared" ref="N377" si="1160">SUM(F371:F377)</f>
        <v>58637</v>
      </c>
      <c r="O377" s="11">
        <f t="shared" ref="O377" si="1161">SUM(J371:J377)</f>
        <v>105174</v>
      </c>
      <c r="P377" s="2">
        <f t="shared" ref="P377" si="1162">SUM(K371:K377)</f>
        <v>22190</v>
      </c>
      <c r="R377" s="2">
        <f t="shared" ref="R377" si="1163">(P377/N377)*100</f>
        <v>37.843000153486706</v>
      </c>
      <c r="S377" s="3">
        <f t="shared" ref="S377" si="1164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165">SUM(K364:K377)</f>
        <v>38586</v>
      </c>
      <c r="Z377" s="2">
        <f t="shared" ref="Z377" si="1166">SUM(X364:X377)</f>
        <v>1302</v>
      </c>
      <c r="AA377" s="19">
        <f t="shared" ref="AA377" si="1167">(Z377/Y377)*100</f>
        <v>3.3742808272430418</v>
      </c>
      <c r="AB377" s="3">
        <v>11715</v>
      </c>
      <c r="AC377" s="3">
        <v>1641</v>
      </c>
      <c r="AD377" s="2">
        <f t="shared" ref="AD377" si="1168">SUM(AC364:AC377)</f>
        <v>21457</v>
      </c>
      <c r="AE377" s="2">
        <f t="shared" ref="AE377" si="1169">AD377+Z377</f>
        <v>22759</v>
      </c>
      <c r="AF377" s="2">
        <f t="shared" ref="AF377" si="1170">(Z377/AE377)*100</f>
        <v>5.7208137440133573</v>
      </c>
      <c r="AG377" s="2">
        <f t="shared" ref="AG377" si="1171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946"/>
        <v>41793</v>
      </c>
      <c r="AM377" s="3">
        <f t="shared" si="947"/>
        <v>4.0151626800653943</v>
      </c>
      <c r="AN377" s="3">
        <f t="shared" si="948"/>
        <v>15.73482267072605</v>
      </c>
      <c r="AO377" s="3">
        <f t="shared" si="949"/>
        <v>7.8036904151717073</v>
      </c>
      <c r="AP377" s="3">
        <f t="shared" si="950"/>
        <v>1.2278968485997137</v>
      </c>
      <c r="AQ377" s="3">
        <f t="shared" si="951"/>
        <v>14.506925822126338</v>
      </c>
      <c r="AR377" s="103">
        <f t="shared" si="1037"/>
        <v>557.87945084744581</v>
      </c>
      <c r="AS377" s="103">
        <f t="shared" si="1038"/>
        <v>18.824419349074134</v>
      </c>
      <c r="AT377" s="103">
        <f t="shared" si="1039"/>
        <v>847.77840043906292</v>
      </c>
      <c r="AU377" s="103">
        <f t="shared" si="1040"/>
        <v>1520.6140404143803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080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172">T378-T377</f>
        <v>4008</v>
      </c>
      <c r="N378" s="2">
        <f t="shared" ref="N378" si="1173">SUM(F372:F378)</f>
        <v>59453</v>
      </c>
      <c r="O378" s="11">
        <f t="shared" ref="O378" si="1174">SUM(J372:J378)</f>
        <v>105870</v>
      </c>
      <c r="P378" s="2">
        <f t="shared" ref="P378" si="1175">SUM(K372:K378)</f>
        <v>23077</v>
      </c>
      <c r="R378" s="2">
        <f t="shared" ref="R378" si="1176">(P378/N378)*100</f>
        <v>38.815534960388881</v>
      </c>
      <c r="S378" s="3">
        <f t="shared" ref="S378" si="1177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178">SUM(K365:K378)</f>
        <v>40396</v>
      </c>
      <c r="Z378" s="2">
        <f t="shared" ref="Z378" si="1179">SUM(X365:X378)</f>
        <v>1311</v>
      </c>
      <c r="AA378" s="19">
        <f t="shared" ref="AA378" si="1180">(Z378/Y378)*100</f>
        <v>3.2453708287949299</v>
      </c>
      <c r="AB378" s="3">
        <v>11817</v>
      </c>
      <c r="AC378" s="3">
        <v>1584</v>
      </c>
      <c r="AD378" s="2">
        <f t="shared" ref="AD378" si="1181">SUM(AC365:AC378)</f>
        <v>21403</v>
      </c>
      <c r="AE378" s="2">
        <f t="shared" ref="AE378" si="1182">AD378+Z378</f>
        <v>22714</v>
      </c>
      <c r="AF378" s="2">
        <f t="shared" ref="AF378" si="1183">(Z378/AE378)*100</f>
        <v>5.7717707140970322</v>
      </c>
      <c r="AG378" s="2">
        <f t="shared" ref="AG378" si="1184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946"/>
        <v>43837</v>
      </c>
      <c r="AM378" s="3">
        <f t="shared" si="947"/>
        <v>3.9952396569036805</v>
      </c>
      <c r="AN378" s="3">
        <f t="shared" si="948"/>
        <v>15.566555596217185</v>
      </c>
      <c r="AO378" s="3">
        <f t="shared" si="949"/>
        <v>8.2900272209849053</v>
      </c>
      <c r="AP378" s="3">
        <f t="shared" si="950"/>
        <v>1.2904716962961538</v>
      </c>
      <c r="AQ378" s="3">
        <f t="shared" si="951"/>
        <v>14.27608389992103</v>
      </c>
      <c r="AR378" s="103">
        <f t="shared" si="1037"/>
        <v>584.04857452012186</v>
      </c>
      <c r="AS378" s="103">
        <f t="shared" si="1038"/>
        <v>18.954542063468658</v>
      </c>
      <c r="AT378" s="103">
        <f t="shared" si="1039"/>
        <v>859.5761932108328</v>
      </c>
      <c r="AU378" s="103">
        <f t="shared" si="1040"/>
        <v>1530.6768636608897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080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185">T379-T378</f>
        <v>4162</v>
      </c>
      <c r="N379" s="2">
        <f t="shared" ref="N379" si="1186">SUM(F373:F379)</f>
        <v>60524</v>
      </c>
      <c r="O379" s="11">
        <f t="shared" ref="O379" si="1187">SUM(J373:J379)</f>
        <v>107158</v>
      </c>
      <c r="P379" s="2">
        <f t="shared" ref="P379" si="1188">SUM(K373:K379)</f>
        <v>24080</v>
      </c>
      <c r="R379" s="2">
        <f t="shared" ref="R379" si="1189">(P379/N379)*100</f>
        <v>39.785870068072171</v>
      </c>
      <c r="S379" s="3">
        <f t="shared" ref="S379" si="1190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191">SUM(K366:K379)</f>
        <v>41554</v>
      </c>
      <c r="Z379" s="2">
        <f t="shared" ref="Z379" si="1192">SUM(X366:X379)</f>
        <v>1361</v>
      </c>
      <c r="AA379" s="19">
        <f t="shared" ref="AA379" si="1193">(Z379/Y379)*100</f>
        <v>3.2752562930163163</v>
      </c>
      <c r="AB379" s="3">
        <v>11932</v>
      </c>
      <c r="AC379" s="3">
        <v>1555</v>
      </c>
      <c r="AD379" s="2">
        <f t="shared" ref="AD379" si="1194">SUM(AC366:AC379)</f>
        <v>21678</v>
      </c>
      <c r="AE379" s="2">
        <f t="shared" ref="AE379" si="1195">AD379+Z379</f>
        <v>23039</v>
      </c>
      <c r="AF379" s="2">
        <f t="shared" ref="AF379" si="1196">(Z379/AE379)*100</f>
        <v>5.9073744520161471</v>
      </c>
      <c r="AG379" s="2">
        <f t="shared" ref="AG379" si="1197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946"/>
        <v>46079</v>
      </c>
      <c r="AM379" s="3">
        <f t="shared" si="947"/>
        <v>3.9781422222518579</v>
      </c>
      <c r="AN379" s="3">
        <f t="shared" si="948"/>
        <v>15.313080075719984</v>
      </c>
      <c r="AO379" s="3">
        <f t="shared" si="949"/>
        <v>8.2693230916946714</v>
      </c>
      <c r="AP379" s="3">
        <f t="shared" si="950"/>
        <v>1.2662880667512084</v>
      </c>
      <c r="AQ379" s="3">
        <f t="shared" si="951"/>
        <v>14.046792008968776</v>
      </c>
      <c r="AR379" s="103">
        <f t="shared" si="1037"/>
        <v>600.79103043888369</v>
      </c>
      <c r="AS379" s="103">
        <f t="shared" si="1038"/>
        <v>19.677446032327111</v>
      </c>
      <c r="AT379" s="103">
        <f t="shared" si="1039"/>
        <v>875.06079622378104</v>
      </c>
      <c r="AU379" s="103">
        <f t="shared" si="1040"/>
        <v>1549.2988698986837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080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198">T380-T379</f>
        <v>2541</v>
      </c>
      <c r="M380" s="46">
        <v>24602</v>
      </c>
      <c r="N380" s="36">
        <f t="shared" ref="N380:N381" si="1199">SUM(F374:F380)</f>
        <v>61064</v>
      </c>
      <c r="O380" s="51">
        <f t="shared" ref="O380:O381" si="1200">SUM(J374:J380)</f>
        <v>108523</v>
      </c>
      <c r="P380" s="36">
        <f t="shared" ref="P380:P381" si="1201">SUM(K374:K380)</f>
        <v>24602</v>
      </c>
      <c r="Q380" s="46">
        <v>732</v>
      </c>
      <c r="R380" s="36">
        <f t="shared" ref="R380:R381" si="1202">(P380/N380)*100</f>
        <v>40.288877243547752</v>
      </c>
      <c r="S380" s="46">
        <f t="shared" ref="S380:S381" si="1203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204">SUM(K367:K380)</f>
        <v>42669</v>
      </c>
      <c r="Z380" s="36">
        <f t="shared" ref="Z380:Z381" si="1205">SUM(X367:X380)</f>
        <v>1373</v>
      </c>
      <c r="AA380" s="39">
        <f t="shared" ref="AA380:AA381" si="1206">(Z380/Y380)*100</f>
        <v>3.2177927769575101</v>
      </c>
      <c r="AB380" s="46">
        <v>11966</v>
      </c>
      <c r="AC380" s="46">
        <v>641</v>
      </c>
      <c r="AD380" s="36">
        <f t="shared" ref="AD380:AD381" si="1207">SUM(AC367:AC380)</f>
        <v>21735</v>
      </c>
      <c r="AE380" s="36">
        <f t="shared" ref="AE380:AE381" si="1208">AD380+Z380</f>
        <v>23108</v>
      </c>
      <c r="AF380" s="36">
        <f t="shared" ref="AF380:AF381" si="1209">(Z380/AE380)*100</f>
        <v>5.941665224164792</v>
      </c>
      <c r="AG380" s="36">
        <f t="shared" ref="AG380:AG381" si="1210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946"/>
        <v>47732</v>
      </c>
      <c r="AM380" s="46">
        <f t="shared" si="947"/>
        <v>3.9559640306797141</v>
      </c>
      <c r="AN380" s="46">
        <f t="shared" si="948"/>
        <v>15.183822876130568</v>
      </c>
      <c r="AO380" s="46">
        <f t="shared" si="949"/>
        <v>8.0866003510825042</v>
      </c>
      <c r="AP380" s="46">
        <f t="shared" si="950"/>
        <v>1.22785507400892</v>
      </c>
      <c r="AQ380" s="46">
        <f t="shared" si="951"/>
        <v>13.955967802121648</v>
      </c>
      <c r="AR380" s="104">
        <f t="shared" si="1037"/>
        <v>616.91178894442714</v>
      </c>
      <c r="AS380" s="104">
        <f t="shared" si="1038"/>
        <v>19.850942984853138</v>
      </c>
      <c r="AT380" s="104">
        <f t="shared" si="1039"/>
        <v>882.86815908745223</v>
      </c>
      <c r="AU380" s="104">
        <f t="shared" si="1040"/>
        <v>1569.0341482485194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080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198"/>
        <v>943</v>
      </c>
      <c r="N381" s="2">
        <f t="shared" si="1199"/>
        <v>61548</v>
      </c>
      <c r="O381" s="11">
        <f t="shared" si="1200"/>
        <v>109174</v>
      </c>
      <c r="P381" s="2">
        <f t="shared" si="1201"/>
        <v>24866</v>
      </c>
      <c r="R381" s="2">
        <f t="shared" si="1202"/>
        <v>40.400987846883737</v>
      </c>
      <c r="S381" s="3">
        <f t="shared" si="1203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204"/>
        <v>43115</v>
      </c>
      <c r="Z381" s="2">
        <f t="shared" si="1205"/>
        <v>1405</v>
      </c>
      <c r="AA381" s="19">
        <f t="shared" si="1206"/>
        <v>3.2587266612547836</v>
      </c>
      <c r="AB381" s="3">
        <v>12019</v>
      </c>
      <c r="AC381" s="3">
        <v>534</v>
      </c>
      <c r="AD381" s="2">
        <f t="shared" si="1207"/>
        <v>21884</v>
      </c>
      <c r="AE381" s="2">
        <f t="shared" si="1208"/>
        <v>23289</v>
      </c>
      <c r="AF381" s="2">
        <f t="shared" si="1209"/>
        <v>6.0328910644510287</v>
      </c>
      <c r="AG381" s="2">
        <f t="shared" si="1210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946"/>
        <v>47973</v>
      </c>
      <c r="AM381" s="3">
        <f t="shared" si="947"/>
        <v>3.9611367628689984</v>
      </c>
      <c r="AN381" s="3">
        <f t="shared" si="948"/>
        <v>15.291437854254585</v>
      </c>
      <c r="AO381" s="3">
        <f t="shared" si="949"/>
        <v>7.9676674364896076</v>
      </c>
      <c r="AP381" s="3">
        <f t="shared" si="950"/>
        <v>1.2183709144844879</v>
      </c>
      <c r="AQ381" s="3">
        <f t="shared" si="951"/>
        <v>14.073066939770099</v>
      </c>
      <c r="AR381" s="103">
        <f t="shared" si="1037"/>
        <v>623.36009234664459</v>
      </c>
      <c r="AS381" s="103">
        <f t="shared" si="1038"/>
        <v>20.313601524922547</v>
      </c>
      <c r="AT381" s="103">
        <f t="shared" si="1039"/>
        <v>889.86586950600224</v>
      </c>
      <c r="AU381" s="103">
        <f t="shared" si="1040"/>
        <v>1578.4463579230564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080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211">T382-T381</f>
        <v>4467</v>
      </c>
      <c r="N382" s="2">
        <f t="shared" ref="N382" si="1212">SUM(F376:F382)</f>
        <v>61058</v>
      </c>
      <c r="O382" s="11">
        <f t="shared" ref="O382" si="1213">SUM(J376:J382)</f>
        <v>108485</v>
      </c>
      <c r="P382" s="2">
        <f t="shared" ref="P382" si="1214">SUM(K376:K382)</f>
        <v>24696</v>
      </c>
      <c r="R382" s="2">
        <f t="shared" ref="R382" si="1215">(P382/N382)*100</f>
        <v>40.446788299649512</v>
      </c>
      <c r="S382" s="3">
        <f t="shared" ref="S382" si="1216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217">SUM(K369:K382)</f>
        <v>44587</v>
      </c>
      <c r="Z382" s="2">
        <f t="shared" ref="Z382" si="1218">SUM(X369:X382)</f>
        <v>1424</v>
      </c>
      <c r="AA382" s="19">
        <f t="shared" ref="AA382" si="1219">(Z382/Y382)*100</f>
        <v>3.1937560275416601</v>
      </c>
      <c r="AB382" s="3">
        <v>12188</v>
      </c>
      <c r="AC382" s="3">
        <v>2260</v>
      </c>
      <c r="AD382" s="2">
        <f t="shared" ref="AD382" si="1220">SUM(AC369:AC382)</f>
        <v>22916</v>
      </c>
      <c r="AE382" s="2">
        <f t="shared" ref="AE382" si="1221">AD382+Z382</f>
        <v>24340</v>
      </c>
      <c r="AF382" s="2">
        <f t="shared" ref="AF382" si="1222">(Z382/AE382)*100</f>
        <v>5.8504519309778145</v>
      </c>
      <c r="AG382" s="2">
        <f t="shared" ref="AG382" si="1223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946"/>
        <v>49982</v>
      </c>
      <c r="AM382" s="3">
        <f t="shared" si="947"/>
        <v>3.9585566273669168</v>
      </c>
      <c r="AN382" s="3">
        <f t="shared" si="948"/>
        <v>14.809701556135057</v>
      </c>
      <c r="AO382" s="3">
        <f t="shared" si="949"/>
        <v>7.9525837265508121</v>
      </c>
      <c r="AP382" s="3">
        <f t="shared" si="950"/>
        <v>1.177753915903939</v>
      </c>
      <c r="AQ382" s="3">
        <f t="shared" si="951"/>
        <v>13.631947640231118</v>
      </c>
      <c r="AR382" s="103">
        <f t="shared" si="1037"/>
        <v>644.64238518983746</v>
      </c>
      <c r="AS382" s="103">
        <f t="shared" si="1038"/>
        <v>20.588305033088762</v>
      </c>
      <c r="AT382" s="103">
        <f t="shared" si="1039"/>
        <v>882.78141061118936</v>
      </c>
      <c r="AU382" s="103">
        <f t="shared" si="1040"/>
        <v>1568.4847412321869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080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224">T383-T382</f>
        <v>4851</v>
      </c>
      <c r="N383" s="2">
        <f t="shared" ref="N383" si="1225">SUM(F377:F383)</f>
        <v>61425</v>
      </c>
      <c r="O383" s="11">
        <f t="shared" ref="O383" si="1226">SUM(J377:J383)</f>
        <v>109140</v>
      </c>
      <c r="P383" s="2">
        <f t="shared" ref="P383" si="1227">SUM(K377:K383)</f>
        <v>25173</v>
      </c>
      <c r="R383" s="2">
        <f t="shared" ref="R383" si="1228">(P383/N383)*100</f>
        <v>40.981684981684978</v>
      </c>
      <c r="S383" s="3">
        <f t="shared" ref="S383" si="1229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230">SUM(K370:K383)</f>
        <v>45936</v>
      </c>
      <c r="Z383" s="2">
        <f t="shared" ref="Z383" si="1231">SUM(X370:X383)</f>
        <v>1405</v>
      </c>
      <c r="AA383" s="19">
        <f t="shared" ref="AA383" si="1232">(Z383/Y383)*100</f>
        <v>3.0586032741205154</v>
      </c>
      <c r="AB383" s="3">
        <v>12307</v>
      </c>
      <c r="AC383" s="3">
        <v>2571</v>
      </c>
      <c r="AD383" s="2">
        <f t="shared" ref="AD383" si="1233">SUM(AC370:AC383)</f>
        <v>22084</v>
      </c>
      <c r="AE383" s="2">
        <f t="shared" ref="AE383" si="1234">AD383+Z383</f>
        <v>23489</v>
      </c>
      <c r="AF383" s="2">
        <f t="shared" ref="AF383" si="1235">(Z383/AE383)*100</f>
        <v>5.9815232662097149</v>
      </c>
      <c r="AG383" s="2">
        <f t="shared" ref="AG383" si="1236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946"/>
        <v>51905</v>
      </c>
      <c r="AM383" s="3">
        <f t="shared" si="947"/>
        <v>3.9352051697730714</v>
      </c>
      <c r="AN383" s="3">
        <f t="shared" si="948"/>
        <v>14.674842188321936</v>
      </c>
      <c r="AO383" s="3">
        <f t="shared" si="949"/>
        <v>8.1662372577573645</v>
      </c>
      <c r="AP383" s="3">
        <f t="shared" si="950"/>
        <v>1.1983824302998423</v>
      </c>
      <c r="AQ383" s="3">
        <f t="shared" si="951"/>
        <v>13.476459758022093</v>
      </c>
      <c r="AR383" s="103">
        <f t="shared" si="1037"/>
        <v>664.14633426963849</v>
      </c>
      <c r="AS383" s="103">
        <f t="shared" si="1038"/>
        <v>20.313601524922547</v>
      </c>
      <c r="AT383" s="103">
        <f t="shared" si="1039"/>
        <v>888.0875257426103</v>
      </c>
      <c r="AU383" s="103">
        <f t="shared" si="1040"/>
        <v>1577.9547832242324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080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237">T384-T383</f>
        <v>4375</v>
      </c>
      <c r="N384" s="2">
        <f t="shared" ref="N384" si="1238">SUM(F378:F384)</f>
        <v>61052</v>
      </c>
      <c r="O384" s="11">
        <f t="shared" ref="O384" si="1239">SUM(J378:J384)</f>
        <v>108608</v>
      </c>
      <c r="P384" s="2">
        <f t="shared" ref="P384" si="1240">SUM(K378:K384)</f>
        <v>25347</v>
      </c>
      <c r="R384" s="2">
        <f t="shared" ref="R384" si="1241">(P384/N384)*100</f>
        <v>41.517067417938804</v>
      </c>
      <c r="S384" s="3">
        <f t="shared" ref="S384" si="1242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243">SUM(K371:K384)</f>
        <v>47537</v>
      </c>
      <c r="Z384" s="2">
        <f t="shared" ref="Z384" si="1244">SUM(X371:X384)</f>
        <v>1414</v>
      </c>
      <c r="AA384" s="19">
        <f t="shared" ref="AA384" si="1245">(Z384/Y384)*100</f>
        <v>2.9745251067589455</v>
      </c>
      <c r="AB384" s="3">
        <v>12413</v>
      </c>
      <c r="AC384" s="3">
        <v>2709</v>
      </c>
      <c r="AD384" s="2">
        <f t="shared" ref="AD384" si="1246">SUM(AC371:AC384)</f>
        <v>22262</v>
      </c>
      <c r="AE384" s="2">
        <f t="shared" ref="AE384" si="1247">AD384+Z384</f>
        <v>23676</v>
      </c>
      <c r="AF384" s="2">
        <f t="shared" ref="AF384" si="1248">(Z384/AE384)*100</f>
        <v>5.9722926169961141</v>
      </c>
      <c r="AG384" s="2">
        <f t="shared" ref="AG384" si="1249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946"/>
        <v>53267</v>
      </c>
      <c r="AM384" s="3">
        <f t="shared" si="947"/>
        <v>3.9143404936994664</v>
      </c>
      <c r="AN384" s="3">
        <f t="shared" si="948"/>
        <v>14.625272470829593</v>
      </c>
      <c r="AO384" s="3">
        <f t="shared" si="949"/>
        <v>8.1424657534246574</v>
      </c>
      <c r="AP384" s="3">
        <f t="shared" si="950"/>
        <v>1.1908578022823439</v>
      </c>
      <c r="AQ384" s="3">
        <f t="shared" si="951"/>
        <v>13.434414668547252</v>
      </c>
      <c r="AR384" s="103">
        <f t="shared" si="1037"/>
        <v>687.29371935248628</v>
      </c>
      <c r="AS384" s="103">
        <f t="shared" si="1038"/>
        <v>20.443724239317067</v>
      </c>
      <c r="AT384" s="103">
        <f t="shared" si="1039"/>
        <v>882.69466213492626</v>
      </c>
      <c r="AU384" s="103">
        <f t="shared" si="1040"/>
        <v>1570.2630849955788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080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250">T385-T384</f>
        <v>3988</v>
      </c>
      <c r="N385" s="2">
        <f t="shared" ref="N385" si="1251">SUM(F379:F385)</f>
        <v>60236</v>
      </c>
      <c r="O385" s="11">
        <f t="shared" ref="O385" si="1252">SUM(J379:J385)</f>
        <v>108460</v>
      </c>
      <c r="P385" s="2">
        <f t="shared" ref="P385" si="1253">SUM(K379:K385)</f>
        <v>25327</v>
      </c>
      <c r="R385" s="2">
        <f t="shared" ref="R385" si="1254">(P385/N385)*100</f>
        <v>42.04628461385218</v>
      </c>
      <c r="S385" s="3">
        <f t="shared" ref="S385" si="1255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256">SUM(K372:K385)</f>
        <v>48404</v>
      </c>
      <c r="Z385" s="2">
        <f t="shared" ref="Z385" si="1257">SUM(X372:X385)</f>
        <v>1418</v>
      </c>
      <c r="AA385" s="19">
        <f t="shared" ref="AA385" si="1258">(Z385/Y385)*100</f>
        <v>2.929509957854723</v>
      </c>
      <c r="AB385" s="3">
        <v>12512</v>
      </c>
      <c r="AC385" s="3">
        <v>2161</v>
      </c>
      <c r="AD385" s="2">
        <f t="shared" ref="AD385" si="1259">SUM(AC372:AC385)</f>
        <v>22689</v>
      </c>
      <c r="AE385" s="2">
        <f t="shared" ref="AE385" si="1260">AD385+Z385</f>
        <v>24107</v>
      </c>
      <c r="AF385" s="2">
        <f t="shared" ref="AF385" si="1261">(Z385/AE385)*100</f>
        <v>5.8821089310158881</v>
      </c>
      <c r="AG385" s="2">
        <f t="shared" ref="AG385" si="1262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946"/>
        <v>54839</v>
      </c>
      <c r="AM385" s="3">
        <f t="shared" si="947"/>
        <v>3.8965568787682496</v>
      </c>
      <c r="AN385" s="3">
        <f t="shared" si="948"/>
        <v>14.474422956955706</v>
      </c>
      <c r="AO385" s="3">
        <f t="shared" si="949"/>
        <v>8.2857450705742917</v>
      </c>
      <c r="AP385" s="3">
        <f t="shared" si="950"/>
        <v>1.1993137866500312</v>
      </c>
      <c r="AQ385" s="3">
        <f t="shared" si="951"/>
        <v>13.275109170305676</v>
      </c>
      <c r="AR385" s="103">
        <f t="shared" si="1037"/>
        <v>699.82887417249185</v>
      </c>
      <c r="AS385" s="103">
        <f t="shared" si="1038"/>
        <v>20.501556556825747</v>
      </c>
      <c r="AT385" s="103">
        <f t="shared" si="1039"/>
        <v>870.89686936315627</v>
      </c>
      <c r="AU385" s="103">
        <f t="shared" si="1040"/>
        <v>1568.1232892477578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080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263">T386-T385</f>
        <v>4129</v>
      </c>
      <c r="N386" s="2">
        <f t="shared" ref="N386" si="1264">SUM(F380:F386)</f>
        <v>60240</v>
      </c>
      <c r="O386" s="11">
        <f t="shared" ref="O386" si="1265">SUM(J380:J386)</f>
        <v>108667</v>
      </c>
      <c r="P386" s="2">
        <f t="shared" ref="P386" si="1266">SUM(K380:K386)</f>
        <v>25294</v>
      </c>
      <c r="R386" s="2">
        <f t="shared" ref="R386" si="1267">(P386/N386)*100</f>
        <v>41.98871181938911</v>
      </c>
      <c r="S386" s="3">
        <f t="shared" ref="S386" si="1268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269">SUM(K373:K386)</f>
        <v>49374</v>
      </c>
      <c r="Z386" s="2">
        <f t="shared" ref="Z386" si="1270">SUM(X373:X386)</f>
        <v>1405</v>
      </c>
      <c r="AA386" s="19">
        <f t="shared" ref="AA386" si="1271">(Z386/Y386)*100</f>
        <v>2.8456272532101914</v>
      </c>
      <c r="AB386" s="3">
        <v>12601</v>
      </c>
      <c r="AC386" s="3">
        <v>2979</v>
      </c>
      <c r="AD386" s="2">
        <f t="shared" ref="AD386" si="1272">SUM(AC373:AC386)</f>
        <v>23971</v>
      </c>
      <c r="AE386" s="2">
        <f t="shared" ref="AE386" si="1273">AD386+Z386</f>
        <v>25376</v>
      </c>
      <c r="AF386" s="2">
        <f t="shared" ref="AF386" si="1274">(Z386/AE386)*100</f>
        <v>5.5367276166456492</v>
      </c>
      <c r="AG386" s="2">
        <f t="shared" ref="AG386" si="1275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946"/>
        <v>55751</v>
      </c>
      <c r="AM386" s="3">
        <f t="shared" si="947"/>
        <v>3.8744530844041045</v>
      </c>
      <c r="AN386" s="3">
        <f t="shared" si="948"/>
        <v>14.46740614596278</v>
      </c>
      <c r="AO386" s="3">
        <f t="shared" si="949"/>
        <v>7.9639448568398734</v>
      </c>
      <c r="AP386" s="3">
        <f t="shared" si="950"/>
        <v>1.1521762476795385</v>
      </c>
      <c r="AQ386" s="3">
        <f t="shared" si="951"/>
        <v>13.315229898283242</v>
      </c>
      <c r="AR386" s="103">
        <f t="shared" si="1037"/>
        <v>713.85321116834575</v>
      </c>
      <c r="AS386" s="103">
        <f t="shared" si="1038"/>
        <v>20.313601524922547</v>
      </c>
      <c r="AT386" s="103">
        <f t="shared" si="1039"/>
        <v>870.95470168066493</v>
      </c>
      <c r="AU386" s="103">
        <f t="shared" si="1040"/>
        <v>1571.1161116788317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080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276">T387-T386</f>
        <v>2537</v>
      </c>
      <c r="M387" s="46">
        <v>25290</v>
      </c>
      <c r="N387" s="36">
        <f t="shared" ref="N387:N388" si="1277">SUM(F381:F387)</f>
        <v>60509</v>
      </c>
      <c r="O387" s="51">
        <f t="shared" ref="O387:O388" si="1278">SUM(J381:J387)</f>
        <v>108619</v>
      </c>
      <c r="P387" s="36">
        <f t="shared" ref="P387:P388" si="1279">SUM(K381:K387)</f>
        <v>25290</v>
      </c>
      <c r="Q387" s="46">
        <v>684</v>
      </c>
      <c r="R387" s="36">
        <f t="shared" ref="R387:R388" si="1280">(P387/N387)*100</f>
        <v>41.795435389776728</v>
      </c>
      <c r="S387" s="46">
        <f t="shared" ref="S387:S388" si="1281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282">SUM(K374:K387)</f>
        <v>49892</v>
      </c>
      <c r="Z387" s="36">
        <f t="shared" ref="Z387:Z388" si="1283">SUM(X374:X387)</f>
        <v>1416</v>
      </c>
      <c r="AA387" s="39">
        <f t="shared" ref="AA387:AA388" si="1284">(Z387/Y387)*100</f>
        <v>2.8381303615810149</v>
      </c>
      <c r="AB387" s="46">
        <v>12650</v>
      </c>
      <c r="AC387" s="46">
        <v>1453</v>
      </c>
      <c r="AD387" s="36">
        <f t="shared" ref="AD387:AD388" si="1285">SUM(AC374:AC387)</f>
        <v>24306</v>
      </c>
      <c r="AE387" s="36">
        <f t="shared" ref="AE387:AE388" si="1286">AD387+Z387</f>
        <v>25722</v>
      </c>
      <c r="AF387" s="36">
        <f t="shared" ref="AF387:AF388" si="1287">(Z387/AE387)*100</f>
        <v>5.5050151621180312</v>
      </c>
      <c r="AG387" s="36">
        <f t="shared" ref="AG387:AG388" si="1288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946"/>
        <v>56542</v>
      </c>
      <c r="AM387" s="46">
        <f t="shared" si="947"/>
        <v>3.8594136132043815</v>
      </c>
      <c r="AN387" s="46">
        <f t="shared" si="948"/>
        <v>14.609761991059564</v>
      </c>
      <c r="AO387" s="46">
        <f t="shared" si="949"/>
        <v>7.9491420301839977</v>
      </c>
      <c r="AP387" s="46">
        <f t="shared" si="950"/>
        <v>1.1613507309411624</v>
      </c>
      <c r="AQ387" s="46">
        <f t="shared" si="951"/>
        <v>13.448411260118402</v>
      </c>
      <c r="AR387" s="104">
        <f t="shared" si="1037"/>
        <v>721.34249628571933</v>
      </c>
      <c r="AS387" s="104">
        <f t="shared" si="1038"/>
        <v>20.472640398071409</v>
      </c>
      <c r="AT387" s="104">
        <f t="shared" si="1039"/>
        <v>874.84392503312347</v>
      </c>
      <c r="AU387" s="104">
        <f t="shared" si="1040"/>
        <v>1570.4221238687276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289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276"/>
        <v>983</v>
      </c>
      <c r="N388" s="2">
        <f t="shared" si="1277"/>
        <v>60359</v>
      </c>
      <c r="O388" s="11">
        <f t="shared" si="1278"/>
        <v>108303</v>
      </c>
      <c r="P388" s="2">
        <f t="shared" si="1279"/>
        <v>25330</v>
      </c>
      <c r="R388" s="2">
        <f t="shared" si="1280"/>
        <v>41.965572656936004</v>
      </c>
      <c r="S388" s="3">
        <f t="shared" si="1281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282"/>
        <v>50196</v>
      </c>
      <c r="Z388" s="2">
        <f t="shared" si="1283"/>
        <v>1425</v>
      </c>
      <c r="AA388" s="19">
        <f t="shared" si="1284"/>
        <v>2.8388716232369111</v>
      </c>
      <c r="AB388" s="3">
        <v>12710</v>
      </c>
      <c r="AC388" s="3">
        <v>457</v>
      </c>
      <c r="AD388" s="2">
        <f t="shared" si="1285"/>
        <v>24179</v>
      </c>
      <c r="AE388" s="2">
        <f t="shared" si="1286"/>
        <v>25604</v>
      </c>
      <c r="AF388" s="2">
        <f t="shared" si="1287"/>
        <v>5.5655366349007966</v>
      </c>
      <c r="AG388" s="2">
        <f t="shared" si="1288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946"/>
        <v>56843</v>
      </c>
      <c r="AM388" s="3">
        <f t="shared" si="947"/>
        <v>3.8661244155946863</v>
      </c>
      <c r="AN388" s="3">
        <f t="shared" si="948"/>
        <v>14.755106325545125</v>
      </c>
      <c r="AO388" s="3">
        <f t="shared" si="949"/>
        <v>7.8564894806382766</v>
      </c>
      <c r="AP388" s="3">
        <f t="shared" si="950"/>
        <v>1.1592333763234457</v>
      </c>
      <c r="AQ388" s="3">
        <f t="shared" si="951"/>
        <v>13.595872949221679</v>
      </c>
      <c r="AR388" s="103">
        <f t="shared" si="1037"/>
        <v>725.73775241637873</v>
      </c>
      <c r="AS388" s="103">
        <f t="shared" si="1038"/>
        <v>20.602763112465929</v>
      </c>
      <c r="AT388" s="103">
        <f t="shared" si="1039"/>
        <v>872.67521312654799</v>
      </c>
      <c r="AU388" s="103">
        <f t="shared" si="1040"/>
        <v>1565.8533707855422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289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290">T389-T388</f>
        <v>4497</v>
      </c>
      <c r="N389" s="2">
        <f t="shared" ref="N389" si="1291">SUM(F383:F389)</f>
        <v>61416</v>
      </c>
      <c r="O389" s="11">
        <f t="shared" ref="O389" si="1292">SUM(J383:J389)</f>
        <v>108919</v>
      </c>
      <c r="P389" s="2">
        <f t="shared" ref="P389" si="1293">SUM(K383:K389)</f>
        <v>25360</v>
      </c>
      <c r="R389" s="2">
        <f t="shared" ref="R389" si="1294">(P389/N389)*100</f>
        <v>41.292171421128046</v>
      </c>
      <c r="S389" s="3">
        <f t="shared" ref="S389" si="1295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296">SUM(K376:K389)</f>
        <v>50056</v>
      </c>
      <c r="Z389" s="2">
        <f t="shared" ref="Z389" si="1297">SUM(X376:X389)</f>
        <v>1441</v>
      </c>
      <c r="AA389" s="19">
        <f t="shared" ref="AA389" si="1298">(Z389/Y389)*100</f>
        <v>2.8787757711363273</v>
      </c>
      <c r="AB389" s="3">
        <v>12913</v>
      </c>
      <c r="AC389" s="3">
        <v>3112</v>
      </c>
      <c r="AD389" s="2">
        <f t="shared" ref="AD389" si="1299">SUM(AC376:AC389)</f>
        <v>25414</v>
      </c>
      <c r="AE389" s="2">
        <f t="shared" ref="AE389" si="1300">AD389+Z389</f>
        <v>26855</v>
      </c>
      <c r="AF389" s="2">
        <f t="shared" ref="AF389" si="1301">(Z389/AE389)*100</f>
        <v>5.3658536585365857</v>
      </c>
      <c r="AG389" s="2">
        <f t="shared" ref="AG389" si="1302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946"/>
        <v>58185</v>
      </c>
      <c r="AM389" s="3">
        <f t="shared" si="947"/>
        <v>3.8748687171792944</v>
      </c>
      <c r="AN389" s="3">
        <f t="shared" si="948"/>
        <v>14.262348225863491</v>
      </c>
      <c r="AO389" s="3">
        <f t="shared" si="949"/>
        <v>7.7693976650480421</v>
      </c>
      <c r="AP389" s="3">
        <f t="shared" si="950"/>
        <v>1.108098550041259</v>
      </c>
      <c r="AQ389" s="3">
        <f t="shared" si="951"/>
        <v>13.154249675822232</v>
      </c>
      <c r="AR389" s="103">
        <f t="shared" si="1037"/>
        <v>723.71362130357511</v>
      </c>
      <c r="AS389" s="103">
        <f t="shared" si="1038"/>
        <v>20.834092382500636</v>
      </c>
      <c r="AT389" s="103">
        <f t="shared" si="1039"/>
        <v>887.95740302821582</v>
      </c>
      <c r="AU389" s="103">
        <f t="shared" si="1040"/>
        <v>1574.7595476818783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289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303">T390-T389</f>
        <v>5176</v>
      </c>
      <c r="N390" s="2">
        <f t="shared" ref="N390" si="1304">SUM(F384:F390)</f>
        <v>62762</v>
      </c>
      <c r="O390" s="11">
        <f t="shared" ref="O390" si="1305">SUM(J384:J390)</f>
        <v>109505</v>
      </c>
      <c r="P390" s="2">
        <f t="shared" ref="P390" si="1306">SUM(K384:K390)</f>
        <v>25685</v>
      </c>
      <c r="R390" s="2">
        <f t="shared" ref="R390" si="1307">(P390/N390)*100</f>
        <v>40.924444727701477</v>
      </c>
      <c r="S390" s="3">
        <f t="shared" ref="S390" si="1308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309">SUM(K377:K390)</f>
        <v>50858</v>
      </c>
      <c r="Z390" s="2">
        <f t="shared" ref="Z390" si="1310">SUM(X377:X390)</f>
        <v>1489</v>
      </c>
      <c r="AA390" s="19">
        <f t="shared" ref="AA390" si="1311">(Z390/Y390)*100</f>
        <v>2.9277596445003735</v>
      </c>
      <c r="AB390" s="3">
        <v>13068</v>
      </c>
      <c r="AC390" s="3">
        <v>3219</v>
      </c>
      <c r="AD390" s="2">
        <f t="shared" ref="AD390" si="1312">SUM(AC377:AC390)</f>
        <v>26876</v>
      </c>
      <c r="AE390" s="2">
        <f t="shared" ref="AE390" si="1313">AD390+Z390</f>
        <v>28365</v>
      </c>
      <c r="AF390" s="2">
        <f t="shared" ref="AF390" si="1314">(Z390/AE390)*100</f>
        <v>5.2494271108760797</v>
      </c>
      <c r="AG390" s="2">
        <f t="shared" ref="AG390" si="1315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946"/>
        <v>59855</v>
      </c>
      <c r="AM390" s="3">
        <f t="shared" si="947"/>
        <v>3.861405447571995</v>
      </c>
      <c r="AN390" s="3">
        <f t="shared" si="948"/>
        <v>14.082909884305113</v>
      </c>
      <c r="AO390" s="3">
        <f t="shared" si="949"/>
        <v>7.6240954031189485</v>
      </c>
      <c r="AP390" s="3">
        <f t="shared" si="950"/>
        <v>1.0736944851146901</v>
      </c>
      <c r="AQ390" s="3">
        <f t="shared" si="951"/>
        <v>13.009215399190424</v>
      </c>
      <c r="AR390" s="103">
        <f t="shared" si="1037"/>
        <v>735.30900096406469</v>
      </c>
      <c r="AS390" s="103">
        <f t="shared" si="1038"/>
        <v>21.528080192604751</v>
      </c>
      <c r="AT390" s="103">
        <f t="shared" si="1039"/>
        <v>907.41797786988536</v>
      </c>
      <c r="AU390" s="103">
        <f t="shared" si="1040"/>
        <v>1583.2319821968995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289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316">T391-T390</f>
        <v>4207</v>
      </c>
      <c r="N391" s="2">
        <f t="shared" ref="N391" si="1317">SUM(F385:F391)</f>
        <v>63604</v>
      </c>
      <c r="O391" s="11">
        <f t="shared" ref="O391" si="1318">SUM(J385:J391)</f>
        <v>110332</v>
      </c>
      <c r="P391" s="2">
        <f t="shared" ref="P391" si="1319">SUM(K385:K391)</f>
        <v>25517</v>
      </c>
      <c r="R391" s="2">
        <f t="shared" ref="R391" si="1320">(P391/N391)*100</f>
        <v>40.118546003396013</v>
      </c>
      <c r="S391" s="3">
        <f t="shared" ref="S391" si="1321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322">SUM(K378:K391)</f>
        <v>50864</v>
      </c>
      <c r="Z391" s="2">
        <f t="shared" ref="Z391" si="1323">SUM(X378:X391)</f>
        <v>1482</v>
      </c>
      <c r="AA391" s="19">
        <f t="shared" ref="AA391" si="1324">(Z391/Y391)*100</f>
        <v>2.913652091852784</v>
      </c>
      <c r="AB391" s="3">
        <v>13197</v>
      </c>
      <c r="AC391" s="3">
        <v>3869</v>
      </c>
      <c r="AD391" s="2">
        <f t="shared" ref="AD391" si="1325">SUM(AC378:AC391)</f>
        <v>29104</v>
      </c>
      <c r="AE391" s="2">
        <f t="shared" ref="AE391" si="1326">AD391+Z391</f>
        <v>30586</v>
      </c>
      <c r="AF391" s="2">
        <f t="shared" ref="AF391" si="1327">(Z391/AE391)*100</f>
        <v>4.8453540835676456</v>
      </c>
      <c r="AG391" s="2">
        <f t="shared" ref="AG391" si="1328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946"/>
        <v>59782</v>
      </c>
      <c r="AM391" s="3">
        <f t="shared" si="947"/>
        <v>3.851643011618846</v>
      </c>
      <c r="AN391" s="3">
        <f t="shared" si="948"/>
        <v>14.444364937388194</v>
      </c>
      <c r="AO391" s="3">
        <f t="shared" si="949"/>
        <v>7.6488655503814522</v>
      </c>
      <c r="AP391" s="3">
        <f t="shared" si="950"/>
        <v>1.1048300536672631</v>
      </c>
      <c r="AQ391" s="3">
        <f t="shared" si="951"/>
        <v>13.33953488372093</v>
      </c>
      <c r="AR391" s="103">
        <f t="shared" si="1037"/>
        <v>735.39574944032779</v>
      </c>
      <c r="AS391" s="103">
        <f t="shared" si="1038"/>
        <v>21.426873636964565</v>
      </c>
      <c r="AT391" s="103">
        <f t="shared" si="1039"/>
        <v>919.59168070546173</v>
      </c>
      <c r="AU391" s="103">
        <f t="shared" si="1040"/>
        <v>1595.188813841818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289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329">T392-T391</f>
        <v>3694</v>
      </c>
      <c r="N392" s="2">
        <f t="shared" ref="N392" si="1330">SUM(F386:F392)</f>
        <v>64501</v>
      </c>
      <c r="O392" s="11">
        <f t="shared" ref="O392" si="1331">SUM(J386:J392)</f>
        <v>111009</v>
      </c>
      <c r="P392" s="2">
        <f t="shared" ref="P392" si="1332">SUM(K386:K392)</f>
        <v>25223</v>
      </c>
      <c r="R392" s="2">
        <f t="shared" ref="R392" si="1333">(P392/N392)*100</f>
        <v>39.104820080308833</v>
      </c>
      <c r="S392" s="3">
        <f t="shared" ref="S392" si="1334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335">SUM(K379:K392)</f>
        <v>50550</v>
      </c>
      <c r="Z392" s="2">
        <f t="shared" ref="Z392" si="1336">SUM(X379:X392)</f>
        <v>1496</v>
      </c>
      <c r="AA392" s="19">
        <f t="shared" ref="AA392" si="1337">(Z392/Y392)*100</f>
        <v>2.9594460929772501</v>
      </c>
      <c r="AB392" s="3">
        <v>13313</v>
      </c>
      <c r="AC392" s="3">
        <v>2534</v>
      </c>
      <c r="AD392" s="2">
        <f t="shared" ref="AD392" si="1338">SUM(AC379:AC392)</f>
        <v>30054</v>
      </c>
      <c r="AE392" s="2">
        <f t="shared" ref="AE392" si="1339">AD392+Z392</f>
        <v>31550</v>
      </c>
      <c r="AF392" s="2">
        <f t="shared" ref="AF392" si="1340">(Z392/AE392)*100</f>
        <v>4.7416798732171159</v>
      </c>
      <c r="AG392" s="2">
        <f t="shared" ref="AG392" si="1341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946"/>
        <v>60767</v>
      </c>
      <c r="AM392" s="3">
        <f t="shared" si="947"/>
        <v>3.8440548960953085</v>
      </c>
      <c r="AN392" s="3">
        <f t="shared" si="948"/>
        <v>14.314922658243912</v>
      </c>
      <c r="AO392" s="3">
        <f t="shared" si="949"/>
        <v>7.3581560283687937</v>
      </c>
      <c r="AP392" s="3">
        <f t="shared" si="950"/>
        <v>1.0533143445339048</v>
      </c>
      <c r="AQ392" s="3">
        <f t="shared" si="951"/>
        <v>13.261608313710008</v>
      </c>
      <c r="AR392" s="103">
        <f t="shared" si="1037"/>
        <v>730.85591251589665</v>
      </c>
      <c r="AS392" s="103">
        <f t="shared" si="1038"/>
        <v>21.629286748244933</v>
      </c>
      <c r="AT392" s="103">
        <f t="shared" si="1039"/>
        <v>932.56057790678244</v>
      </c>
      <c r="AU392" s="103">
        <f t="shared" si="1040"/>
        <v>1604.9769335801618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289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342">T393-T392</f>
        <v>4013</v>
      </c>
      <c r="N393" s="2">
        <f t="shared" ref="N393" si="1343">SUM(F387:F393)</f>
        <v>65953</v>
      </c>
      <c r="O393" s="11">
        <f t="shared" ref="O393" si="1344">SUM(J387:J393)</f>
        <v>113000</v>
      </c>
      <c r="P393" s="2">
        <f t="shared" ref="P393" si="1345">SUM(K387:K393)</f>
        <v>25107</v>
      </c>
      <c r="R393" s="2">
        <f t="shared" ref="R393" si="1346">(P393/N393)*100</f>
        <v>38.068018134125822</v>
      </c>
      <c r="S393" s="3">
        <f t="shared" ref="S393" si="1347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348">SUM(K380:K393)</f>
        <v>50401</v>
      </c>
      <c r="Z393" s="2">
        <f t="shared" ref="Z393" si="1349">SUM(X380:X393)</f>
        <v>1506</v>
      </c>
      <c r="AA393" s="19">
        <f t="shared" ref="AA393" si="1350">(Z393/Y393)*100</f>
        <v>2.9880359516676256</v>
      </c>
      <c r="AB393" s="3">
        <v>13438</v>
      </c>
      <c r="AC393" s="3">
        <v>3996</v>
      </c>
      <c r="AD393" s="2">
        <f t="shared" ref="AD393" si="1351">SUM(AC380:AC393)</f>
        <v>32495</v>
      </c>
      <c r="AE393" s="2">
        <f t="shared" ref="AE393" si="1352">AD393+Z393</f>
        <v>34001</v>
      </c>
      <c r="AF393" s="2">
        <f t="shared" ref="AF393" si="1353">(Z393/AE393)*100</f>
        <v>4.4292814917208316</v>
      </c>
      <c r="AG393" s="2">
        <f t="shared" ref="AG393" si="1354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946"/>
        <v>60429</v>
      </c>
      <c r="AM393" s="3">
        <f t="shared" si="947"/>
        <v>3.8357024604669747</v>
      </c>
      <c r="AN393" s="3">
        <f t="shared" si="948"/>
        <v>14.661563881317875</v>
      </c>
      <c r="AO393" s="3">
        <f t="shared" si="949"/>
        <v>7.2529377769215948</v>
      </c>
      <c r="AP393" s="3">
        <f t="shared" si="950"/>
        <v>1.0633941054355962</v>
      </c>
      <c r="AQ393" s="3">
        <f t="shared" si="951"/>
        <v>13.59816977588228</v>
      </c>
      <c r="AR393" s="103">
        <f t="shared" si="1037"/>
        <v>728.70165868869844</v>
      </c>
      <c r="AS393" s="103">
        <f t="shared" si="1038"/>
        <v>21.773867542016625</v>
      </c>
      <c r="AT393" s="103">
        <f t="shared" si="1039"/>
        <v>953.55370916243191</v>
      </c>
      <c r="AU393" s="103">
        <f t="shared" si="1040"/>
        <v>1633.7629696201054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289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355">T394-T393</f>
        <v>1919</v>
      </c>
      <c r="M394" s="46">
        <v>24489</v>
      </c>
      <c r="N394" s="36">
        <f t="shared" ref="N394:N395" si="1356">SUM(F388:F394)</f>
        <v>65572</v>
      </c>
      <c r="O394" s="51">
        <f t="shared" ref="O394:O395" si="1357">SUM(J388:J394)</f>
        <v>111717</v>
      </c>
      <c r="P394" s="36">
        <f t="shared" ref="P394:P395" si="1358">SUM(K388:K394)</f>
        <v>24489</v>
      </c>
      <c r="Q394" s="46">
        <v>857</v>
      </c>
      <c r="R394" s="36">
        <f t="shared" ref="R394:R395" si="1359">(P394/N394)*100</f>
        <v>37.346733361800773</v>
      </c>
      <c r="S394" s="46">
        <f t="shared" ref="S394:S395" si="1360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361">SUM(K381:K394)</f>
        <v>49779</v>
      </c>
      <c r="Z394" s="36">
        <f t="shared" ref="Z394:Z395" si="1362">SUM(X381:X394)</f>
        <v>1541</v>
      </c>
      <c r="AA394" s="39">
        <f t="shared" ref="AA394:AA395" si="1363">(Z394/Y394)*100</f>
        <v>3.0956829184997687</v>
      </c>
      <c r="AB394" s="46">
        <v>13507</v>
      </c>
      <c r="AC394" s="46">
        <v>3484</v>
      </c>
      <c r="AD394" s="36">
        <f t="shared" ref="AD394:AD395" si="1364">SUM(AC381:AC394)</f>
        <v>35338</v>
      </c>
      <c r="AE394" s="36">
        <f t="shared" ref="AE394:AE395" si="1365">AD394+Z394</f>
        <v>36879</v>
      </c>
      <c r="AF394" s="36">
        <f t="shared" ref="AF394:AF395" si="1366">(Z394/AE394)*100</f>
        <v>4.1785297865994195</v>
      </c>
      <c r="AG394" s="36">
        <f t="shared" ref="AG394:AG395" si="1367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946"/>
        <v>58656</v>
      </c>
      <c r="AM394" s="46">
        <f t="shared" si="947"/>
        <v>3.8343945789887557</v>
      </c>
      <c r="AN394" s="46">
        <f t="shared" si="948"/>
        <v>15.208812177457826</v>
      </c>
      <c r="AO394" s="46">
        <f t="shared" si="949"/>
        <v>7.2046383423628928</v>
      </c>
      <c r="AP394" s="46">
        <f t="shared" si="950"/>
        <v>1.0957399135550834</v>
      </c>
      <c r="AQ394" s="46">
        <f t="shared" si="951"/>
        <v>14.113072263902742</v>
      </c>
      <c r="AR394" s="104">
        <f t="shared" si="1037"/>
        <v>719.70873331609937</v>
      </c>
      <c r="AS394" s="104">
        <f t="shared" si="1038"/>
        <v>22.279900320217543</v>
      </c>
      <c r="AT394" s="104">
        <f t="shared" si="1039"/>
        <v>948.04518091973057</v>
      </c>
      <c r="AU394" s="104">
        <f t="shared" si="1040"/>
        <v>1615.2132537791974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289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355"/>
        <v>740</v>
      </c>
      <c r="N395" s="2">
        <f t="shared" si="1356"/>
        <v>65649</v>
      </c>
      <c r="O395" s="11">
        <f t="shared" si="1357"/>
        <v>111752</v>
      </c>
      <c r="P395" s="2">
        <f t="shared" si="1358"/>
        <v>24246</v>
      </c>
      <c r="R395" s="2">
        <f t="shared" si="1359"/>
        <v>36.932778869442032</v>
      </c>
      <c r="S395" s="3">
        <f t="shared" si="1360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361"/>
        <v>49576</v>
      </c>
      <c r="Z395" s="2">
        <f t="shared" si="1362"/>
        <v>1570</v>
      </c>
      <c r="AA395" s="19">
        <f t="shared" si="1363"/>
        <v>3.1668549298047446</v>
      </c>
      <c r="AB395" s="3">
        <v>13589</v>
      </c>
      <c r="AC395" s="3">
        <v>858</v>
      </c>
      <c r="AD395" s="2">
        <f t="shared" si="1364"/>
        <v>35662</v>
      </c>
      <c r="AE395" s="2">
        <f t="shared" si="1365"/>
        <v>37232</v>
      </c>
      <c r="AF395" s="2">
        <f t="shared" si="1366"/>
        <v>4.2168027503223033</v>
      </c>
      <c r="AG395" s="2">
        <f t="shared" si="1367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946"/>
        <v>58328</v>
      </c>
      <c r="AM395" s="3">
        <f t="shared" si="947"/>
        <v>3.8495859761642381</v>
      </c>
      <c r="AN395" s="3">
        <f t="shared" si="948"/>
        <v>15.438479493164389</v>
      </c>
      <c r="AO395" s="3">
        <f t="shared" si="949"/>
        <v>7.0147431683726165</v>
      </c>
      <c r="AP395" s="3">
        <f t="shared" si="950"/>
        <v>1.0829696855473563</v>
      </c>
      <c r="AQ395" s="3">
        <f t="shared" si="951"/>
        <v>14.355509807617031</v>
      </c>
      <c r="AR395" s="103">
        <f t="shared" si="1037"/>
        <v>716.77374320253398</v>
      </c>
      <c r="AS395" s="103">
        <f t="shared" si="1038"/>
        <v>22.699184622155446</v>
      </c>
      <c r="AT395" s="103">
        <f t="shared" si="1039"/>
        <v>949.15845303177241</v>
      </c>
      <c r="AU395" s="103">
        <f t="shared" si="1040"/>
        <v>1615.7192865573982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289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368">T396-T395</f>
        <v>3860</v>
      </c>
      <c r="N396" s="2">
        <f t="shared" ref="N396" si="1369">SUM(F390:F396)</f>
        <v>65599</v>
      </c>
      <c r="O396" s="11">
        <f t="shared" ref="O396" si="1370">SUM(J390:J396)</f>
        <v>111538</v>
      </c>
      <c r="P396" s="2">
        <f t="shared" ref="P396" si="1371">SUM(K390:K396)</f>
        <v>23609</v>
      </c>
      <c r="R396" s="2">
        <f t="shared" ref="R396" si="1372">(P396/N396)*100</f>
        <v>35.989877894480102</v>
      </c>
      <c r="S396" s="3">
        <f t="shared" ref="S396" si="1373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374">SUM(K383:K396)</f>
        <v>48969</v>
      </c>
      <c r="Z396" s="2">
        <f t="shared" ref="Z396" si="1375">SUM(X383:X396)</f>
        <v>1598</v>
      </c>
      <c r="AA396" s="19">
        <f t="shared" ref="AA396" si="1376">(Z396/Y396)*100</f>
        <v>3.2632890195838185</v>
      </c>
      <c r="AB396" s="3">
        <v>13786</v>
      </c>
      <c r="AC396" s="3">
        <v>2996</v>
      </c>
      <c r="AD396" s="2">
        <f t="shared" ref="AD396" si="1377">SUM(AC383:AC396)</f>
        <v>36398</v>
      </c>
      <c r="AE396" s="2">
        <f t="shared" ref="AE396" si="1378">AD396+Z396</f>
        <v>37996</v>
      </c>
      <c r="AF396" s="2">
        <f t="shared" ref="AF396" si="1379">(Z396/AE396)*100</f>
        <v>4.2057058637751341</v>
      </c>
      <c r="AG396" s="2">
        <f t="shared" ref="AG396" si="1380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946"/>
        <v>59242</v>
      </c>
      <c r="AM396" s="3">
        <f t="shared" si="947"/>
        <v>3.8631504319633247</v>
      </c>
      <c r="AN396" s="3">
        <f t="shared" si="948"/>
        <v>14.935960025271381</v>
      </c>
      <c r="AO396" s="3">
        <f t="shared" si="949"/>
        <v>7.0563353201307439</v>
      </c>
      <c r="AP396" s="3">
        <f t="shared" si="950"/>
        <v>1.0539314226638332</v>
      </c>
      <c r="AQ396" s="3">
        <f t="shared" si="951"/>
        <v>13.882028602607546</v>
      </c>
      <c r="AR396" s="103">
        <f t="shared" si="1037"/>
        <v>707.99768902059236</v>
      </c>
      <c r="AS396" s="103">
        <f t="shared" si="1038"/>
        <v>23.104010844716178</v>
      </c>
      <c r="AT396" s="103">
        <f t="shared" si="1039"/>
        <v>948.43554906291399</v>
      </c>
      <c r="AU396" s="103">
        <f t="shared" si="1040"/>
        <v>1612.625257570684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289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381">T397-T396</f>
        <v>4004</v>
      </c>
      <c r="N397" s="2">
        <f t="shared" ref="N397" si="1382">SUM(F391:F397)</f>
        <v>63504</v>
      </c>
      <c r="O397" s="11">
        <f t="shared" ref="O397" si="1383">SUM(J391:J397)</f>
        <v>108659</v>
      </c>
      <c r="P397" s="2">
        <f t="shared" ref="P397" si="1384">SUM(K391:K397)</f>
        <v>22437</v>
      </c>
      <c r="R397" s="2">
        <f t="shared" ref="R397" si="1385">(P397/N397)*100</f>
        <v>35.33163265306122</v>
      </c>
      <c r="S397" s="3">
        <f t="shared" ref="S397" si="1386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387">SUM(K384:K397)</f>
        <v>48122</v>
      </c>
      <c r="Z397" s="2">
        <f t="shared" ref="Z397" si="1388">SUM(X384:X397)</f>
        <v>1611</v>
      </c>
      <c r="AA397" s="19">
        <f t="shared" ref="AA397" si="1389">(Z397/Y397)*100</f>
        <v>3.3477411578903618</v>
      </c>
      <c r="AB397" s="3">
        <v>13918</v>
      </c>
      <c r="AC397" s="3">
        <v>2759</v>
      </c>
      <c r="AD397" s="2">
        <f t="shared" ref="AD397" si="1390">SUM(AC384:AC397)</f>
        <v>36586</v>
      </c>
      <c r="AE397" s="2">
        <f t="shared" ref="AE397" si="1391">AD397+Z397</f>
        <v>38197</v>
      </c>
      <c r="AF397" s="2">
        <f t="shared" ref="AF397" si="1392">(Z397/AE397)*100</f>
        <v>4.2176087127261308</v>
      </c>
      <c r="AG397" s="2">
        <f t="shared" ref="AG397" si="1393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946"/>
        <v>60402</v>
      </c>
      <c r="AM397" s="3">
        <f t="shared" si="947"/>
        <v>3.8568653477912669</v>
      </c>
      <c r="AN397" s="3">
        <f t="shared" si="948"/>
        <v>14.634594457085518</v>
      </c>
      <c r="AO397" s="3">
        <f t="shared" si="949"/>
        <v>7.2911636890391112</v>
      </c>
      <c r="AP397" s="3">
        <f t="shared" si="950"/>
        <v>1.0670322370931498</v>
      </c>
      <c r="AQ397" s="3">
        <f t="shared" si="951"/>
        <v>13.567562219992368</v>
      </c>
      <c r="AR397" s="103">
        <f t="shared" si="1037"/>
        <v>695.75169578813018</v>
      </c>
      <c r="AS397" s="103">
        <f t="shared" si="1038"/>
        <v>23.291965876619376</v>
      </c>
      <c r="AT397" s="103">
        <f t="shared" si="1039"/>
        <v>918.14587276774478</v>
      </c>
      <c r="AU397" s="103">
        <f t="shared" si="1040"/>
        <v>1571.0004470438143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289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394">T398-T397</f>
        <v>3556</v>
      </c>
      <c r="N398" s="2">
        <f t="shared" ref="N398" si="1395">SUM(F392:F398)</f>
        <v>62645</v>
      </c>
      <c r="O398" s="11">
        <f t="shared" ref="O398" si="1396">SUM(J392:J398)</f>
        <v>108425</v>
      </c>
      <c r="P398" s="2">
        <f t="shared" ref="P398" si="1397">SUM(K392:K398)</f>
        <v>21786</v>
      </c>
      <c r="R398" s="2">
        <f t="shared" ref="R398" si="1398">(P398/N398)*100</f>
        <v>34.776917551281031</v>
      </c>
      <c r="S398" s="3">
        <f t="shared" ref="S398" si="1399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400">SUM(K385:K398)</f>
        <v>47303</v>
      </c>
      <c r="Z398" s="2">
        <f t="shared" ref="Z398" si="1401">SUM(X385:X398)</f>
        <v>1621</v>
      </c>
      <c r="AA398" s="19">
        <f t="shared" ref="AA398" si="1402">(Z398/Y398)*100</f>
        <v>3.4268439633849859</v>
      </c>
      <c r="AB398" s="3">
        <v>14034</v>
      </c>
      <c r="AC398" s="3">
        <v>2477</v>
      </c>
      <c r="AD398" s="2">
        <f t="shared" ref="AD398" si="1403">SUM(AC385:AC398)</f>
        <v>36354</v>
      </c>
      <c r="AE398" s="2">
        <f t="shared" ref="AE398" si="1404">AD398+Z398</f>
        <v>37975</v>
      </c>
      <c r="AF398" s="2">
        <f t="shared" ref="AF398" si="1405">(Z398/AE398)*100</f>
        <v>4.268597761685319</v>
      </c>
      <c r="AG398" s="2">
        <f t="shared" ref="AG398" si="1406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946"/>
        <v>61291</v>
      </c>
      <c r="AM398" s="3">
        <f t="shared" si="947"/>
        <v>3.8510615527730439</v>
      </c>
      <c r="AN398" s="3">
        <f t="shared" si="948"/>
        <v>14.541271611823758</v>
      </c>
      <c r="AO398" s="3">
        <f t="shared" si="949"/>
        <v>7.450378751558155</v>
      </c>
      <c r="AP398" s="3">
        <f t="shared" si="950"/>
        <v>1.0833798103736754</v>
      </c>
      <c r="AQ398" s="3">
        <f t="shared" si="951"/>
        <v>13.457891801450083</v>
      </c>
      <c r="AR398" s="103">
        <f t="shared" si="1037"/>
        <v>683.9105287782287</v>
      </c>
      <c r="AS398" s="103">
        <f t="shared" si="1038"/>
        <v>23.436546670391067</v>
      </c>
      <c r="AT398" s="103">
        <f t="shared" si="1039"/>
        <v>905.72638258275651</v>
      </c>
      <c r="AU398" s="103">
        <f t="shared" si="1040"/>
        <v>1567.6172564695567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289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407">T399-T398</f>
        <v>2957</v>
      </c>
      <c r="N399" s="2">
        <f t="shared" ref="N399" si="1408">SUM(F393:F399)</f>
        <v>60980</v>
      </c>
      <c r="O399" s="11">
        <f t="shared" ref="O399" si="1409">SUM(J393:J399)</f>
        <v>106006</v>
      </c>
      <c r="P399" s="2">
        <f t="shared" ref="P399" si="1410">SUM(K393:K399)</f>
        <v>21049</v>
      </c>
      <c r="R399" s="2">
        <f t="shared" ref="R399" si="1411">(P399/N399)*100</f>
        <v>34.51787471302066</v>
      </c>
      <c r="S399" s="3">
        <f t="shared" ref="S399" si="1412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413">SUM(K386:K399)</f>
        <v>46272</v>
      </c>
      <c r="Z399" s="2">
        <f t="shared" ref="Z399" si="1414">SUM(X386:X399)</f>
        <v>1658</v>
      </c>
      <c r="AA399" s="19">
        <f t="shared" ref="AA399" si="1415">(Z399/Y399)*100</f>
        <v>3.5831604426002763</v>
      </c>
      <c r="AB399" s="3">
        <v>14170</v>
      </c>
      <c r="AC399" s="3">
        <v>3314</v>
      </c>
      <c r="AD399" s="2">
        <f t="shared" ref="AD399" si="1416">SUM(AC386:AC399)</f>
        <v>37507</v>
      </c>
      <c r="AE399" s="2">
        <f t="shared" ref="AE399" si="1417">AD399+Z399</f>
        <v>39165</v>
      </c>
      <c r="AF399" s="2">
        <f t="shared" ref="AF399" si="1418">(Z399/AE399)*100</f>
        <v>4.23337163283544</v>
      </c>
      <c r="AG399" s="2">
        <f t="shared" ref="AG399" si="1419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946"/>
        <v>60823</v>
      </c>
      <c r="AM399" s="3">
        <f t="shared" si="947"/>
        <v>3.8570837507077216</v>
      </c>
      <c r="AN399" s="3">
        <f t="shared" si="948"/>
        <v>14.606820447302288</v>
      </c>
      <c r="AO399" s="3">
        <f t="shared" si="949"/>
        <v>7.8143021914648214</v>
      </c>
      <c r="AP399" s="3">
        <f t="shared" si="950"/>
        <v>1.1414210903168742</v>
      </c>
      <c r="AQ399" s="3">
        <f t="shared" si="951"/>
        <v>13.465399356985413</v>
      </c>
      <c r="AR399" s="103">
        <f t="shared" si="1037"/>
        <v>669.00424894036746</v>
      </c>
      <c r="AS399" s="103">
        <f t="shared" si="1038"/>
        <v>23.971495607346323</v>
      </c>
      <c r="AT399" s="103">
        <f t="shared" si="1039"/>
        <v>881.65368041977013</v>
      </c>
      <c r="AU399" s="103">
        <f t="shared" si="1040"/>
        <v>1532.6431624561849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289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420">T400-T399</f>
        <v>2803</v>
      </c>
      <c r="N400" s="2">
        <f t="shared" ref="N400" si="1421">SUM(F394:F400)</f>
        <v>58399</v>
      </c>
      <c r="O400" s="11">
        <f t="shared" ref="O400" si="1422">SUM(J394:J400)</f>
        <v>102324</v>
      </c>
      <c r="P400" s="2">
        <f t="shared" ref="P400" si="1423">SUM(K394:K400)</f>
        <v>19839</v>
      </c>
      <c r="R400" s="2">
        <f t="shared" ref="R400" si="1424">(P400/N400)*100</f>
        <v>33.971472114248527</v>
      </c>
      <c r="S400" s="3">
        <f t="shared" ref="S400" si="1425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426">SUM(K387:K400)</f>
        <v>44946</v>
      </c>
      <c r="Z400" s="2">
        <f t="shared" ref="Z400" si="1427">SUM(X387:X400)</f>
        <v>1707</v>
      </c>
      <c r="AA400" s="19">
        <f t="shared" ref="AA400" si="1428">(Z400/Y400)*100</f>
        <v>3.7978908022960889</v>
      </c>
      <c r="AB400" s="3">
        <v>14308</v>
      </c>
      <c r="AC400" s="3">
        <v>2890</v>
      </c>
      <c r="AD400" s="2">
        <f t="shared" ref="AD400" si="1429">SUM(AC387:AC400)</f>
        <v>37418</v>
      </c>
      <c r="AE400" s="2">
        <f t="shared" ref="AE400" si="1430">AD400+Z400</f>
        <v>39125</v>
      </c>
      <c r="AF400" s="2">
        <f t="shared" ref="AF400" si="1431">(Z400/AE400)*100</f>
        <v>4.3629392971246004</v>
      </c>
      <c r="AG400" s="2">
        <f t="shared" ref="AG400" si="1432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946"/>
        <v>60731</v>
      </c>
      <c r="AM400" s="3">
        <f t="shared" si="947"/>
        <v>3.8651571266873597</v>
      </c>
      <c r="AN400" s="3">
        <f t="shared" si="948"/>
        <v>14.465789696064899</v>
      </c>
      <c r="AO400" s="3">
        <f t="shared" si="949"/>
        <v>7.9057540648427613</v>
      </c>
      <c r="AP400" s="3">
        <f t="shared" si="950"/>
        <v>1.1436297569082561</v>
      </c>
      <c r="AQ400" s="3">
        <f t="shared" si="951"/>
        <v>13.322159939156645</v>
      </c>
      <c r="AR400" s="103">
        <f t="shared" si="1037"/>
        <v>649.8328356862412</v>
      </c>
      <c r="AS400" s="103">
        <f t="shared" si="1038"/>
        <v>24.679941496827606</v>
      </c>
      <c r="AT400" s="103">
        <f t="shared" si="1039"/>
        <v>844.3373775472968</v>
      </c>
      <c r="AU400" s="103">
        <f t="shared" si="1040"/>
        <v>1479.4085141894482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289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433">T401-T400</f>
        <v>1352</v>
      </c>
      <c r="M401" s="46">
        <v>19272</v>
      </c>
      <c r="N401" s="36">
        <f t="shared" ref="N401:N402" si="1434">SUM(F395:F401)</f>
        <v>57414</v>
      </c>
      <c r="O401" s="51">
        <f t="shared" ref="O401:O402" si="1435">SUM(J395:J401)</f>
        <v>100794</v>
      </c>
      <c r="P401" s="36">
        <f t="shared" ref="P401:P402" si="1436">SUM(K395:K401)</f>
        <v>19272</v>
      </c>
      <c r="Q401" s="46">
        <v>844</v>
      </c>
      <c r="R401" s="36">
        <f t="shared" ref="R401:R402" si="1437">(P401/N401)*100</f>
        <v>33.566725885672483</v>
      </c>
      <c r="S401" s="46">
        <f t="shared" ref="S401:S402" si="1438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439">SUM(K388:K401)</f>
        <v>43761</v>
      </c>
      <c r="Z401" s="36">
        <f t="shared" ref="Z401:Z402" si="1440">SUM(X388:X401)</f>
        <v>1701</v>
      </c>
      <c r="AA401" s="39">
        <f t="shared" ref="AA401:AA402" si="1441">(Z401/Y401)*100</f>
        <v>3.8870226914375814</v>
      </c>
      <c r="AB401" s="46">
        <v>14351</v>
      </c>
      <c r="AC401" s="46">
        <v>930</v>
      </c>
      <c r="AD401" s="36">
        <f t="shared" ref="AD401:AD402" si="1442">SUM(AC388:AC401)</f>
        <v>36895</v>
      </c>
      <c r="AE401" s="36">
        <f t="shared" ref="AE401:AE402" si="1443">AD401+Z401</f>
        <v>38596</v>
      </c>
      <c r="AF401" s="36">
        <f t="shared" ref="AF401:AF402" si="1444">(Z401/AE401)*100</f>
        <v>4.4071924551767019</v>
      </c>
      <c r="AG401" s="36">
        <f t="shared" ref="AG401:AG402" si="1445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946"/>
        <v>61016</v>
      </c>
      <c r="AM401" s="46">
        <f t="shared" si="947"/>
        <v>3.8626655649192125</v>
      </c>
      <c r="AN401" s="46">
        <f t="shared" si="948"/>
        <v>14.520670766730642</v>
      </c>
      <c r="AO401" s="46">
        <f t="shared" si="949"/>
        <v>7.7279305354558607</v>
      </c>
      <c r="AP401" s="46">
        <f t="shared" si="950"/>
        <v>1.12214735013519</v>
      </c>
      <c r="AQ401" s="46">
        <f t="shared" si="951"/>
        <v>13.398523416595454</v>
      </c>
      <c r="AR401" s="104">
        <f t="shared" si="1037"/>
        <v>632.70001162429583</v>
      </c>
      <c r="AS401" s="104">
        <f t="shared" si="1038"/>
        <v>24.593193020564591</v>
      </c>
      <c r="AT401" s="104">
        <f t="shared" si="1039"/>
        <v>830.09616936078521</v>
      </c>
      <c r="AU401" s="104">
        <f t="shared" si="1040"/>
        <v>1457.2876527423796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446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433"/>
        <v>462</v>
      </c>
      <c r="N402" s="2">
        <f t="shared" si="1434"/>
        <v>57066</v>
      </c>
      <c r="O402" s="11">
        <f t="shared" si="1435"/>
        <v>100323</v>
      </c>
      <c r="P402" s="2">
        <f t="shared" si="1436"/>
        <v>18994</v>
      </c>
      <c r="R402" s="2">
        <f t="shared" si="1437"/>
        <v>33.28426733957172</v>
      </c>
      <c r="S402" s="3">
        <f t="shared" si="1438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439"/>
        <v>43240</v>
      </c>
      <c r="Z402" s="2">
        <f t="shared" si="1440"/>
        <v>1708</v>
      </c>
      <c r="AA402" s="19">
        <f t="shared" si="1441"/>
        <v>3.9500462534690106</v>
      </c>
      <c r="AB402" s="3">
        <v>14418</v>
      </c>
      <c r="AC402" s="3">
        <v>459</v>
      </c>
      <c r="AD402" s="2">
        <f t="shared" si="1442"/>
        <v>36897</v>
      </c>
      <c r="AE402" s="2">
        <f t="shared" si="1443"/>
        <v>38605</v>
      </c>
      <c r="AF402" s="2">
        <f t="shared" si="1444"/>
        <v>4.4242973708068902</v>
      </c>
      <c r="AG402" s="2">
        <f t="shared" si="1445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946"/>
        <v>60935</v>
      </c>
      <c r="AM402" s="3">
        <f t="shared" si="947"/>
        <v>3.875879384827134</v>
      </c>
      <c r="AN402" s="3">
        <f t="shared" si="948"/>
        <v>14.55753887572388</v>
      </c>
      <c r="AO402" s="3">
        <f t="shared" si="949"/>
        <v>7.6767482180697355</v>
      </c>
      <c r="AP402" s="3">
        <f t="shared" si="950"/>
        <v>1.117545606236942</v>
      </c>
      <c r="AQ402" s="3">
        <f t="shared" si="951"/>
        <v>13.439993269486939</v>
      </c>
      <c r="AR402" s="103">
        <f t="shared" si="1037"/>
        <v>625.16735226879075</v>
      </c>
      <c r="AS402" s="103">
        <f t="shared" si="1038"/>
        <v>24.694399576204773</v>
      </c>
      <c r="AT402" s="103">
        <f t="shared" si="1039"/>
        <v>825.06475773753039</v>
      </c>
      <c r="AU402" s="103">
        <f t="shared" si="1040"/>
        <v>1450.4778973557329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446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447">T403-T402</f>
        <v>3122</v>
      </c>
      <c r="N403" s="2">
        <f t="shared" ref="N403" si="1448">SUM(F397:F403)</f>
        <v>55555</v>
      </c>
      <c r="O403" s="11">
        <f t="shared" ref="O403" si="1449">SUM(J397:J403)</f>
        <v>98515</v>
      </c>
      <c r="P403" s="2">
        <f t="shared" ref="P403" si="1450">SUM(K397:K403)</f>
        <v>18256</v>
      </c>
      <c r="R403" s="2">
        <f t="shared" ref="R403" si="1451">(P403/N403)*100</f>
        <v>32.861128611286112</v>
      </c>
      <c r="S403" s="3">
        <f t="shared" ref="S403" si="1452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453">SUM(K390:K403)</f>
        <v>41865</v>
      </c>
      <c r="Z403" s="2">
        <f t="shared" ref="Z403" si="1454">SUM(X390:X403)</f>
        <v>1706</v>
      </c>
      <c r="AA403" s="19">
        <f t="shared" ref="AA403" si="1455">(Z403/Y403)*100</f>
        <v>4.0750029857876502</v>
      </c>
      <c r="AB403" s="3">
        <v>14619</v>
      </c>
      <c r="AC403" s="3">
        <v>3098</v>
      </c>
      <c r="AD403" s="2">
        <f t="shared" ref="AD403" si="1456">SUM(AC390:AC403)</f>
        <v>36883</v>
      </c>
      <c r="AE403" s="2">
        <f t="shared" ref="AE403" si="1457">AD403+Z403</f>
        <v>38589</v>
      </c>
      <c r="AF403" s="2">
        <f t="shared" ref="AF403" si="1458">(Z403/AE403)*100</f>
        <v>4.4209489750965298</v>
      </c>
      <c r="AG403" s="2">
        <f t="shared" ref="AG403" si="1459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946"/>
        <v>61170</v>
      </c>
      <c r="AM403" s="3">
        <f t="shared" si="947"/>
        <v>3.8972048571771327</v>
      </c>
      <c r="AN403" s="3">
        <f t="shared" si="948"/>
        <v>14.014619061006467</v>
      </c>
      <c r="AO403" s="3">
        <f t="shared" si="949"/>
        <v>7.7833500501504522</v>
      </c>
      <c r="AP403" s="3">
        <f t="shared" si="950"/>
        <v>1.0908068597132414</v>
      </c>
      <c r="AQ403" s="3">
        <f t="shared" si="951"/>
        <v>12.923812201293225</v>
      </c>
      <c r="AR403" s="103">
        <f t="shared" si="1037"/>
        <v>605.28749312518323</v>
      </c>
      <c r="AS403" s="103">
        <f t="shared" si="1038"/>
        <v>24.665483417450439</v>
      </c>
      <c r="AT403" s="103">
        <f t="shared" si="1039"/>
        <v>803.21859979862791</v>
      </c>
      <c r="AU403" s="103">
        <f t="shared" si="1040"/>
        <v>1424.3376898418112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446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460">T404-T403</f>
        <v>2944</v>
      </c>
      <c r="N404" s="2">
        <f t="shared" ref="N404" si="1461">SUM(F398:F404)</f>
        <v>54344</v>
      </c>
      <c r="O404" s="11">
        <f t="shared" ref="O404" si="1462">SUM(J398:J404)</f>
        <v>97181</v>
      </c>
      <c r="P404" s="2">
        <f t="shared" ref="P404" si="1463">SUM(K398:K404)</f>
        <v>17196</v>
      </c>
      <c r="R404" s="2">
        <f t="shared" ref="R404" si="1464">(P404/N404)*100</f>
        <v>31.642867657883116</v>
      </c>
      <c r="S404" s="3">
        <f t="shared" ref="S404" si="1465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466">SUM(K391:K404)</f>
        <v>39633</v>
      </c>
      <c r="Z404" s="2">
        <f t="shared" ref="Z404" si="1467">SUM(X391:X404)</f>
        <v>1678</v>
      </c>
      <c r="AA404" s="19">
        <f t="shared" ref="AA404" si="1468">(Z404/Y404)*100</f>
        <v>4.2338455327631017</v>
      </c>
      <c r="AB404" s="3">
        <v>14746</v>
      </c>
      <c r="AC404" s="3">
        <v>3995</v>
      </c>
      <c r="AD404" s="2">
        <f t="shared" ref="AD404" si="1469">SUM(AC391:AC404)</f>
        <v>37659</v>
      </c>
      <c r="AE404" s="2">
        <f t="shared" ref="AE404" si="1470">AD404+Z404</f>
        <v>39337</v>
      </c>
      <c r="AF404" s="2">
        <f t="shared" ref="AF404" si="1471">(Z404/AE404)*100</f>
        <v>4.2657040445382215</v>
      </c>
      <c r="AG404" s="2">
        <f t="shared" ref="AG404" si="1472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946"/>
        <v>60163</v>
      </c>
      <c r="AM404" s="3">
        <f t="shared" si="947"/>
        <v>3.9004494007549089</v>
      </c>
      <c r="AN404" s="3">
        <f t="shared" si="948"/>
        <v>14.006174780595179</v>
      </c>
      <c r="AO404" s="3">
        <f t="shared" si="949"/>
        <v>8.1538932544137168</v>
      </c>
      <c r="AP404" s="3">
        <f t="shared" si="950"/>
        <v>1.1420485406363454</v>
      </c>
      <c r="AQ404" s="3">
        <f t="shared" si="951"/>
        <v>12.864126239958834</v>
      </c>
      <c r="AR404" s="103">
        <f t="shared" si="1037"/>
        <v>573.01705995534189</v>
      </c>
      <c r="AS404" s="103">
        <f t="shared" si="1038"/>
        <v>24.260657194889703</v>
      </c>
      <c r="AT404" s="103">
        <f t="shared" si="1039"/>
        <v>785.70986567287616</v>
      </c>
      <c r="AU404" s="103">
        <f t="shared" si="1040"/>
        <v>1405.0506119526679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446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473">T405-T404</f>
        <v>2517</v>
      </c>
      <c r="N405" s="2">
        <f t="shared" ref="N405" si="1474">SUM(F399:F405)</f>
        <v>52849</v>
      </c>
      <c r="O405" s="11">
        <f t="shared" ref="O405" si="1475">SUM(J399:J405)</f>
        <v>94765</v>
      </c>
      <c r="P405" s="2">
        <f t="shared" ref="P405" si="1476">SUM(K399:K405)</f>
        <v>16157</v>
      </c>
      <c r="R405" s="2">
        <f t="shared" ref="R405" si="1477">(P405/N405)*100</f>
        <v>30.572007038922212</v>
      </c>
      <c r="S405" s="3">
        <f t="shared" ref="S405" si="1478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479">SUM(K392:K405)</f>
        <v>37943</v>
      </c>
      <c r="Z405" s="2">
        <f t="shared" ref="Z405" si="1480">SUM(X392:X405)</f>
        <v>1674</v>
      </c>
      <c r="AA405" s="19">
        <f t="shared" ref="AA405" si="1481">(Z405/Y405)*100</f>
        <v>4.4118809793637821</v>
      </c>
      <c r="AB405" s="3">
        <v>14871</v>
      </c>
      <c r="AC405" s="3">
        <v>3647</v>
      </c>
      <c r="AD405" s="2">
        <f t="shared" ref="AD405" si="1482">SUM(AC392:AC405)</f>
        <v>37437</v>
      </c>
      <c r="AE405" s="2">
        <f t="shared" ref="AE405" si="1483">AD405+Z405</f>
        <v>39111</v>
      </c>
      <c r="AF405" s="2">
        <f t="shared" ref="AF405" si="1484">(Z405/AE405)*100</f>
        <v>4.2801257958119194</v>
      </c>
      <c r="AG405" s="2">
        <f t="shared" ref="AG405" si="1485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946"/>
        <v>59022</v>
      </c>
      <c r="AM405" s="3">
        <f t="shared" si="947"/>
        <v>3.9074981081308331</v>
      </c>
      <c r="AN405" s="3">
        <f t="shared" si="948"/>
        <v>14.096089190329952</v>
      </c>
      <c r="AO405" s="3">
        <f t="shared" si="949"/>
        <v>8.3324728962312857</v>
      </c>
      <c r="AP405" s="3">
        <f t="shared" si="950"/>
        <v>1.1745528112128314</v>
      </c>
      <c r="AQ405" s="3">
        <f t="shared" si="951"/>
        <v>12.921536379117121</v>
      </c>
      <c r="AR405" s="103">
        <f t="shared" si="1037"/>
        <v>548.58290580792618</v>
      </c>
      <c r="AS405" s="103">
        <f t="shared" si="1038"/>
        <v>24.20282487738103</v>
      </c>
      <c r="AT405" s="103">
        <f t="shared" si="1039"/>
        <v>764.0950370040083</v>
      </c>
      <c r="AU405" s="103">
        <f t="shared" si="1040"/>
        <v>1370.1198921774273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446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486">T406-T405</f>
        <v>2185</v>
      </c>
      <c r="N406" s="2">
        <f t="shared" ref="N406" si="1487">SUM(F400:F406)</f>
        <v>52055</v>
      </c>
      <c r="O406" s="11">
        <f t="shared" ref="O406" si="1488">SUM(J400:J406)</f>
        <v>93429</v>
      </c>
      <c r="P406" s="2">
        <f t="shared" ref="P406" si="1489">SUM(K400:K406)</f>
        <v>15385</v>
      </c>
      <c r="R406" s="2">
        <f t="shared" ref="R406" si="1490">(P406/N406)*100</f>
        <v>29.55527807127077</v>
      </c>
      <c r="S406" s="3">
        <f t="shared" ref="S406" si="1491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492">SUM(K393:K406)</f>
        <v>36434</v>
      </c>
      <c r="Z406" s="2">
        <f t="shared" ref="Z406" si="1493">SUM(X393:X406)</f>
        <v>1666</v>
      </c>
      <c r="AA406" s="19">
        <f t="shared" ref="AA406" si="1494">(Z406/Y406)*100</f>
        <v>4.5726519185376295</v>
      </c>
      <c r="AB406" s="3">
        <v>14979</v>
      </c>
      <c r="AC406" s="3">
        <v>3393</v>
      </c>
      <c r="AD406" s="2">
        <f t="shared" ref="AD406" si="1495">SUM(AC393:AC406)</f>
        <v>38296</v>
      </c>
      <c r="AE406" s="2">
        <f t="shared" ref="AE406" si="1496">AD406+Z406</f>
        <v>39962</v>
      </c>
      <c r="AF406" s="2">
        <f t="shared" ref="AF406" si="1497">(Z406/AE406)*100</f>
        <v>4.1689605124868629</v>
      </c>
      <c r="AG406" s="2">
        <f t="shared" ref="AG406" si="1498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946"/>
        <v>57868</v>
      </c>
      <c r="AM406" s="3">
        <f t="shared" si="947"/>
        <v>3.9134081058415044</v>
      </c>
      <c r="AN406" s="3">
        <f t="shared" si="948"/>
        <v>14.13096704307697</v>
      </c>
      <c r="AO406" s="3">
        <f t="shared" si="949"/>
        <v>8.5162238790297184</v>
      </c>
      <c r="AP406" s="3">
        <f t="shared" si="950"/>
        <v>1.2034247896603405</v>
      </c>
      <c r="AQ406" s="3">
        <f t="shared" si="951"/>
        <v>12.927542253416629</v>
      </c>
      <c r="AR406" s="103">
        <f t="shared" si="1037"/>
        <v>526.76566402777803</v>
      </c>
      <c r="AS406" s="103">
        <f t="shared" si="1038"/>
        <v>24.087160242363677</v>
      </c>
      <c r="AT406" s="103">
        <f t="shared" si="1039"/>
        <v>752.61532197853603</v>
      </c>
      <c r="AU406" s="103">
        <f t="shared" si="1040"/>
        <v>1350.8038981295292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446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499">T407-T406</f>
        <v>2126</v>
      </c>
      <c r="N407" s="2">
        <f t="shared" ref="N407" si="1500">SUM(F401:F407)</f>
        <v>51146</v>
      </c>
      <c r="O407" s="11">
        <f t="shared" ref="O407" si="1501">SUM(J401:J407)</f>
        <v>92102</v>
      </c>
      <c r="P407" s="2">
        <f t="shared" ref="P407" si="1502">SUM(K401:K407)</f>
        <v>14708</v>
      </c>
      <c r="R407" s="2">
        <f t="shared" ref="R407" si="1503">(P407/N407)*100</f>
        <v>28.756892034567709</v>
      </c>
      <c r="S407" s="3">
        <f t="shared" ref="S407" si="1504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505">SUM(K394:K407)</f>
        <v>34547</v>
      </c>
      <c r="Z407" s="2">
        <f t="shared" ref="Z407" si="1506">SUM(X394:X407)</f>
        <v>1662</v>
      </c>
      <c r="AA407" s="19">
        <f t="shared" ref="AA407" si="1507">(Z407/Y407)*100</f>
        <v>4.8108374099053464</v>
      </c>
      <c r="AB407" s="3">
        <v>15100</v>
      </c>
      <c r="AC407" s="3">
        <v>3642</v>
      </c>
      <c r="AD407" s="2">
        <f t="shared" ref="AD407" si="1508">SUM(AC394:AC407)</f>
        <v>37942</v>
      </c>
      <c r="AE407" s="2">
        <f t="shared" ref="AE407" si="1509">AD407+Z407</f>
        <v>39604</v>
      </c>
      <c r="AF407" s="2">
        <f t="shared" ref="AF407" si="1510">(Z407/AE407)*100</f>
        <v>4.196545803454196</v>
      </c>
      <c r="AG407" s="2">
        <f t="shared" ref="AG407" si="1511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946"/>
        <v>56559</v>
      </c>
      <c r="AM407" s="3">
        <f t="shared" si="947"/>
        <v>3.9232294153868539</v>
      </c>
      <c r="AN407" s="3">
        <f t="shared" si="948"/>
        <v>13.983940140523771</v>
      </c>
      <c r="AO407" s="3">
        <f t="shared" si="949"/>
        <v>8.7112561174551395</v>
      </c>
      <c r="AP407" s="3">
        <f t="shared" si="950"/>
        <v>1.2181768409526417</v>
      </c>
      <c r="AQ407" s="3">
        <f t="shared" si="951"/>
        <v>12.765763299571129</v>
      </c>
      <c r="AR407" s="103">
        <f t="shared" si="1037"/>
        <v>499.48326824306002</v>
      </c>
      <c r="AS407" s="103">
        <f t="shared" si="1038"/>
        <v>24.029327924855</v>
      </c>
      <c r="AT407" s="103">
        <f t="shared" si="1039"/>
        <v>739.47292782468946</v>
      </c>
      <c r="AU407" s="103">
        <f t="shared" si="1040"/>
        <v>1331.618026796026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446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512">T408-T407</f>
        <v>1076</v>
      </c>
      <c r="M408" s="46">
        <v>14432</v>
      </c>
      <c r="N408" s="36">
        <f t="shared" ref="N408:N409" si="1513">SUM(F402:F408)</f>
        <v>50065</v>
      </c>
      <c r="O408" s="51">
        <f t="shared" ref="O408:O409" si="1514">SUM(J402:J408)</f>
        <v>90806</v>
      </c>
      <c r="P408" s="36">
        <f t="shared" ref="P408:P409" si="1515">SUM(K402:K408)</f>
        <v>14432</v>
      </c>
      <c r="Q408" s="46">
        <v>787</v>
      </c>
      <c r="R408" s="36">
        <f t="shared" ref="R408:R409" si="1516">(P408/N408)*100</f>
        <v>28.826525516828124</v>
      </c>
      <c r="S408" s="46">
        <f t="shared" ref="S408:S409" si="1517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518">SUM(K395:K408)</f>
        <v>33704</v>
      </c>
      <c r="Z408" s="36">
        <f t="shared" ref="Z408:Z409" si="1519">SUM(X395:X408)</f>
        <v>1631</v>
      </c>
      <c r="AA408" s="39">
        <f t="shared" ref="AA408:AA409" si="1520">(Z408/Y408)*100</f>
        <v>4.8391882269166864</v>
      </c>
      <c r="AB408" s="46">
        <v>15138</v>
      </c>
      <c r="AC408" s="46">
        <v>1204</v>
      </c>
      <c r="AD408" s="36">
        <f t="shared" ref="AD408:AD409" si="1521">SUM(AC395:AC408)</f>
        <v>35662</v>
      </c>
      <c r="AE408" s="36">
        <f t="shared" ref="AE408:AE409" si="1522">AD408+Z408</f>
        <v>37293</v>
      </c>
      <c r="AF408" s="36">
        <f t="shared" ref="AF408:AF409" si="1523">(Z408/AE408)*100</f>
        <v>4.3734749148633787</v>
      </c>
      <c r="AG408" s="36">
        <f t="shared" ref="AG408:AG409" si="1524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946"/>
        <v>56384</v>
      </c>
      <c r="AM408" s="46">
        <f t="shared" si="947"/>
        <v>3.9221376142272701</v>
      </c>
      <c r="AN408" s="46">
        <f t="shared" si="948"/>
        <v>14.033054827102518</v>
      </c>
      <c r="AO408" s="46">
        <f t="shared" si="949"/>
        <v>8.6592785745328129</v>
      </c>
      <c r="AP408" s="46">
        <f t="shared" si="950"/>
        <v>1.2151613099957308</v>
      </c>
      <c r="AQ408" s="46">
        <f t="shared" si="951"/>
        <v>12.817893517106787</v>
      </c>
      <c r="AR408" s="104">
        <f t="shared" si="1037"/>
        <v>487.2951073281065</v>
      </c>
      <c r="AS408" s="104">
        <f t="shared" si="1038"/>
        <v>23.581127464162758</v>
      </c>
      <c r="AT408" s="104">
        <f t="shared" si="1039"/>
        <v>723.8437440179697</v>
      </c>
      <c r="AU408" s="104">
        <f t="shared" si="1040"/>
        <v>1312.8803559232149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446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512"/>
        <v>418</v>
      </c>
      <c r="N409" s="2">
        <f t="shared" si="1513"/>
        <v>50503</v>
      </c>
      <c r="O409" s="11">
        <f t="shared" si="1514"/>
        <v>91792</v>
      </c>
      <c r="P409" s="2">
        <f t="shared" si="1515"/>
        <v>14388</v>
      </c>
      <c r="R409" s="2">
        <f t="shared" si="1516"/>
        <v>28.489396669504778</v>
      </c>
      <c r="S409" s="3">
        <f t="shared" si="1517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518"/>
        <v>33382</v>
      </c>
      <c r="Z409" s="2">
        <f t="shared" si="1519"/>
        <v>1606</v>
      </c>
      <c r="AA409" s="19">
        <f t="shared" si="1520"/>
        <v>4.8109759750763885</v>
      </c>
      <c r="AB409" s="3">
        <v>15195</v>
      </c>
      <c r="AC409" s="3">
        <v>1441</v>
      </c>
      <c r="AD409" s="2">
        <f t="shared" si="1521"/>
        <v>36245</v>
      </c>
      <c r="AE409" s="2">
        <f t="shared" si="1522"/>
        <v>37851</v>
      </c>
      <c r="AF409" s="2">
        <f t="shared" si="1523"/>
        <v>4.2429526300494045</v>
      </c>
      <c r="AG409" s="2">
        <f t="shared" si="1524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946"/>
        <v>55279</v>
      </c>
      <c r="AM409" s="3">
        <f t="shared" si="947"/>
        <v>3.9326467916383048</v>
      </c>
      <c r="AN409" s="3">
        <f t="shared" si="948"/>
        <v>14.306752650834003</v>
      </c>
      <c r="AO409" s="3">
        <f t="shared" si="949"/>
        <v>8.4841261241738</v>
      </c>
      <c r="AP409" s="3">
        <f t="shared" si="950"/>
        <v>1.2138029391703355</v>
      </c>
      <c r="AQ409" s="3">
        <f t="shared" si="951"/>
        <v>13.092949711663671</v>
      </c>
      <c r="AR409" s="103">
        <f t="shared" si="1037"/>
        <v>482.63960576865804</v>
      </c>
      <c r="AS409" s="103">
        <f t="shared" si="1038"/>
        <v>23.219675479733532</v>
      </c>
      <c r="AT409" s="103">
        <f t="shared" si="1039"/>
        <v>730.17638278516972</v>
      </c>
      <c r="AU409" s="103">
        <f t="shared" si="1040"/>
        <v>1327.1360221891036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446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525">T410-T409</f>
        <v>2434</v>
      </c>
      <c r="N410" s="2">
        <f t="shared" ref="N410" si="1526">SUM(F404:F410)</f>
        <v>50376</v>
      </c>
      <c r="O410" s="11">
        <f t="shared" ref="O410" si="1527">SUM(J404:J410)</f>
        <v>90342</v>
      </c>
      <c r="P410" s="2">
        <f t="shared" ref="P410" si="1528">SUM(K404:K410)</f>
        <v>13700</v>
      </c>
      <c r="R410" s="2">
        <f t="shared" ref="R410" si="1529">(P410/N410)*100</f>
        <v>27.195489915832937</v>
      </c>
      <c r="S410" s="3">
        <f t="shared" ref="S410" si="1530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531">SUM(K397:K410)</f>
        <v>31956</v>
      </c>
      <c r="Z410" s="2">
        <f t="shared" ref="Z410" si="1532">SUM(X397:X410)</f>
        <v>1626</v>
      </c>
      <c r="AA410" s="19">
        <f t="shared" ref="AA410" si="1533">(Z410/Y410)*100</f>
        <v>5.0882463387157344</v>
      </c>
      <c r="AB410" s="3">
        <v>15412</v>
      </c>
      <c r="AC410" s="3">
        <v>4244</v>
      </c>
      <c r="AD410" s="2">
        <f t="shared" ref="AD410" si="1534">SUM(AC397:AC410)</f>
        <v>37493</v>
      </c>
      <c r="AE410" s="2">
        <f t="shared" ref="AE410" si="1535">AD410+Z410</f>
        <v>39119</v>
      </c>
      <c r="AF410" s="2">
        <f t="shared" ref="AF410" si="1536">(Z410/AE410)*100</f>
        <v>4.1565479690176126</v>
      </c>
      <c r="AG410" s="2">
        <f t="shared" ref="AG410" si="1537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946"/>
        <v>53647</v>
      </c>
      <c r="AM410" s="3">
        <f t="shared" si="947"/>
        <v>3.9638388436660108</v>
      </c>
      <c r="AN410" s="3">
        <f t="shared" si="948"/>
        <v>14.13869816424193</v>
      </c>
      <c r="AO410" s="3">
        <f t="shared" si="949"/>
        <v>8.8295223002037577</v>
      </c>
      <c r="AP410" s="3">
        <f t="shared" si="950"/>
        <v>1.2483795073702406</v>
      </c>
      <c r="AQ410" s="3">
        <f t="shared" si="951"/>
        <v>12.890318656871688</v>
      </c>
      <c r="AR410" s="103">
        <f t="shared" si="1037"/>
        <v>462.02238457681489</v>
      </c>
      <c r="AS410" s="103">
        <f t="shared" si="1038"/>
        <v>23.508837067276914</v>
      </c>
      <c r="AT410" s="103">
        <f t="shared" si="1039"/>
        <v>728.34020670426924</v>
      </c>
      <c r="AU410" s="103">
        <f t="shared" si="1040"/>
        <v>1306.1718070922084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446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538">T411-T410</f>
        <v>2096</v>
      </c>
      <c r="N411" s="2">
        <f t="shared" ref="N411" si="1539">SUM(F405:F411)</f>
        <v>48968</v>
      </c>
      <c r="O411" s="11">
        <f t="shared" ref="O411" si="1540">SUM(J405:J411)</f>
        <v>87900</v>
      </c>
      <c r="P411" s="2">
        <f t="shared" ref="P411" si="1541">SUM(K405:K411)</f>
        <v>12852</v>
      </c>
      <c r="R411" s="2">
        <f t="shared" ref="R411" si="1542">(P411/N411)*100</f>
        <v>26.245711485051459</v>
      </c>
      <c r="S411" s="3">
        <f t="shared" ref="S411" si="1543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544">SUM(K398:K411)</f>
        <v>30048</v>
      </c>
      <c r="Z411" s="2">
        <f t="shared" ref="Z411" si="1545">SUM(X398:X411)</f>
        <v>1600</v>
      </c>
      <c r="AA411" s="19">
        <f t="shared" ref="AA411" si="1546">(Z411/Y411)*100</f>
        <v>5.3248136315228969</v>
      </c>
      <c r="AB411" s="3">
        <v>15518</v>
      </c>
      <c r="AC411" s="3">
        <v>3351</v>
      </c>
      <c r="AD411" s="2">
        <f t="shared" ref="AD411" si="1547">SUM(AC398:AC411)</f>
        <v>38085</v>
      </c>
      <c r="AE411" s="2">
        <f t="shared" ref="AE411" si="1548">AD411+Z411</f>
        <v>39685</v>
      </c>
      <c r="AF411" s="2">
        <f t="shared" ref="AF411" si="1549">(Z411/AE411)*100</f>
        <v>4.0317500314980474</v>
      </c>
      <c r="AG411" s="2">
        <f t="shared" ref="AG411" si="1550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946"/>
        <v>52522</v>
      </c>
      <c r="AM411" s="3">
        <f t="shared" si="947"/>
        <v>3.9697015433180445</v>
      </c>
      <c r="AN411" s="3">
        <f t="shared" si="948"/>
        <v>14.06740837696335</v>
      </c>
      <c r="AO411" s="3">
        <f t="shared" si="949"/>
        <v>8.8974180041870206</v>
      </c>
      <c r="AP411" s="3">
        <f t="shared" si="950"/>
        <v>1.2516361256544504</v>
      </c>
      <c r="AQ411" s="3">
        <f t="shared" si="951"/>
        <v>12.815772251308902</v>
      </c>
      <c r="AR411" s="103">
        <f t="shared" si="1037"/>
        <v>434.43636912517627</v>
      </c>
      <c r="AS411" s="103">
        <f t="shared" si="1038"/>
        <v>23.132927003470517</v>
      </c>
      <c r="AT411" s="103">
        <f t="shared" si="1039"/>
        <v>707.9832309412152</v>
      </c>
      <c r="AU411" s="103">
        <f t="shared" si="1040"/>
        <v>1270.8651772531614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446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551">T412-T411</f>
        <v>2002</v>
      </c>
      <c r="N412" s="2">
        <f t="shared" ref="N412" si="1552">SUM(F406:F412)</f>
        <v>48474</v>
      </c>
      <c r="O412" s="11">
        <f t="shared" ref="O412" si="1553">SUM(J406:J412)</f>
        <v>86818</v>
      </c>
      <c r="P412" s="2">
        <f t="shared" ref="P412" si="1554">SUM(K406:K412)</f>
        <v>12337</v>
      </c>
      <c r="R412" s="2">
        <f t="shared" ref="R412" si="1555">(P412/N412)*100</f>
        <v>25.450757106902671</v>
      </c>
      <c r="S412" s="3">
        <f t="shared" ref="S412" si="1556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557">SUM(K399:K412)</f>
        <v>28494</v>
      </c>
      <c r="Z412" s="2">
        <f t="shared" ref="Z412" si="1558">SUM(X399:X412)</f>
        <v>1584</v>
      </c>
      <c r="AA412" s="19">
        <f t="shared" ref="AA412" si="1559">(Z412/Y412)*100</f>
        <v>5.5590650663297536</v>
      </c>
      <c r="AB412" s="3">
        <v>15618</v>
      </c>
      <c r="AC412" s="3">
        <v>3935</v>
      </c>
      <c r="AD412" s="2">
        <f t="shared" ref="AD412" si="1560">SUM(AC399:AC412)</f>
        <v>39543</v>
      </c>
      <c r="AE412" s="2">
        <f t="shared" ref="AE412" si="1561">AD412+Z412</f>
        <v>41127</v>
      </c>
      <c r="AF412" s="2">
        <f t="shared" ref="AF412" si="1562">(Z412/AE412)*100</f>
        <v>3.8514844262892991</v>
      </c>
      <c r="AG412" s="2">
        <f t="shared" ref="AG412" si="1563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946"/>
        <v>50652</v>
      </c>
      <c r="AM412" s="3">
        <f t="shared" si="947"/>
        <v>3.9749257469210741</v>
      </c>
      <c r="AN412" s="3">
        <f t="shared" si="948"/>
        <v>14.275559767800022</v>
      </c>
      <c r="AO412" s="3">
        <f t="shared" si="949"/>
        <v>9.3183165382335513</v>
      </c>
      <c r="AP412" s="3">
        <f t="shared" si="950"/>
        <v>1.3302418467683246</v>
      </c>
      <c r="AQ412" s="3">
        <f t="shared" si="951"/>
        <v>12.945317921031698</v>
      </c>
      <c r="AR412" s="103">
        <f t="shared" si="1037"/>
        <v>411.96851377305558</v>
      </c>
      <c r="AS412" s="103">
        <f t="shared" si="1038"/>
        <v>22.901597733435811</v>
      </c>
      <c r="AT412" s="103">
        <f t="shared" si="1039"/>
        <v>700.84093972889366</v>
      </c>
      <c r="AU412" s="103">
        <f t="shared" si="1040"/>
        <v>1255.2215353670647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446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564">T413-T412</f>
        <v>1681</v>
      </c>
      <c r="N413" s="2">
        <f t="shared" ref="N413" si="1565">SUM(F407:F413)</f>
        <v>47837</v>
      </c>
      <c r="O413" s="11">
        <f t="shared" ref="O413" si="1566">SUM(J407:J413)</f>
        <v>85494</v>
      </c>
      <c r="P413" s="2">
        <f t="shared" ref="P413" si="1567">SUM(K407:K413)</f>
        <v>11833</v>
      </c>
      <c r="R413" s="2">
        <f t="shared" ref="R413" si="1568">(P413/N413)*100</f>
        <v>24.736082948345423</v>
      </c>
      <c r="S413" s="3">
        <f t="shared" ref="S413" si="1569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570">SUM(K400:K413)</f>
        <v>27218</v>
      </c>
      <c r="Z413" s="2">
        <f t="shared" ref="Z413" si="1571">SUM(X400:X413)</f>
        <v>1551</v>
      </c>
      <c r="AA413" s="19">
        <f t="shared" ref="AA413" si="1572">(Z413/Y413)*100</f>
        <v>5.6984348592842977</v>
      </c>
      <c r="AB413" s="3">
        <v>15721</v>
      </c>
      <c r="AC413" s="3">
        <v>3192</v>
      </c>
      <c r="AD413" s="2">
        <f t="shared" ref="AD413" si="1573">SUM(AC400:AC413)</f>
        <v>39421</v>
      </c>
      <c r="AE413" s="2">
        <f t="shared" ref="AE413" si="1574">AD413+Z413</f>
        <v>40972</v>
      </c>
      <c r="AF413" s="2">
        <f t="shared" ref="AF413" si="1575">(Z413/AE413)*100</f>
        <v>3.7855120570145466</v>
      </c>
      <c r="AG413" s="2">
        <f t="shared" ref="AG413" si="1576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946"/>
        <v>49164</v>
      </c>
      <c r="AM413" s="3">
        <f t="shared" si="947"/>
        <v>3.9840950445267795</v>
      </c>
      <c r="AN413" s="3">
        <f t="shared" si="948"/>
        <v>14.457223391853566</v>
      </c>
      <c r="AO413" s="3">
        <f t="shared" si="949"/>
        <v>9.3994463834396438</v>
      </c>
      <c r="AP413" s="3">
        <f t="shared" si="950"/>
        <v>1.3588989612513702</v>
      </c>
      <c r="AQ413" s="3">
        <f t="shared" si="951"/>
        <v>13.098324430602196</v>
      </c>
      <c r="AR413" s="103">
        <f t="shared" si="1037"/>
        <v>393.52000448778779</v>
      </c>
      <c r="AS413" s="103">
        <f t="shared" si="1038"/>
        <v>22.424481113989234</v>
      </c>
      <c r="AT413" s="103">
        <f t="shared" si="1039"/>
        <v>691.63114316563701</v>
      </c>
      <c r="AU413" s="103">
        <f t="shared" si="1040"/>
        <v>1236.0790382716928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446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577">T414-T413</f>
        <v>1708</v>
      </c>
      <c r="N414" s="2">
        <f t="shared" ref="N414" si="1578">SUM(F408:F414)</f>
        <v>47633</v>
      </c>
      <c r="O414" s="11">
        <f t="shared" ref="O414" si="1579">SUM(J408:J414)</f>
        <v>84744</v>
      </c>
      <c r="P414" s="2">
        <f t="shared" ref="P414" si="1580">SUM(K408:K414)</f>
        <v>11415</v>
      </c>
      <c r="R414" s="2">
        <f t="shared" ref="R414" si="1581">(P414/N414)*100</f>
        <v>23.964478407826505</v>
      </c>
      <c r="S414" s="3">
        <f t="shared" ref="S414" si="1582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583">SUM(K401:K414)</f>
        <v>26123</v>
      </c>
      <c r="Z414" s="2">
        <f t="shared" ref="Z414" si="1584">SUM(X401:X414)</f>
        <v>1518</v>
      </c>
      <c r="AA414" s="19">
        <f t="shared" ref="AA414" si="1585">(Z414/Y414)*100</f>
        <v>5.8109711748267809</v>
      </c>
      <c r="AB414" s="3">
        <v>15826</v>
      </c>
      <c r="AC414" s="3">
        <v>2477</v>
      </c>
      <c r="AD414" s="2">
        <f t="shared" ref="AD414" si="1586">SUM(AC401:AC414)</f>
        <v>39008</v>
      </c>
      <c r="AE414" s="2">
        <f t="shared" ref="AE414" si="1587">AD414+Z414</f>
        <v>40526</v>
      </c>
      <c r="AF414" s="2">
        <f t="shared" ref="AF414" si="1588">(Z414/AE414)*100</f>
        <v>3.7457434733257662</v>
      </c>
      <c r="AG414" s="2">
        <f t="shared" ref="AG414" si="1589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946"/>
        <v>48526</v>
      </c>
      <c r="AM414" s="3">
        <f t="shared" si="947"/>
        <v>3.9934191601354523</v>
      </c>
      <c r="AN414" s="3">
        <f t="shared" si="948"/>
        <v>14.263502888743618</v>
      </c>
      <c r="AO414" s="3">
        <f t="shared" si="949"/>
        <v>9.3026136504397385</v>
      </c>
      <c r="AP414" s="3">
        <f t="shared" si="950"/>
        <v>1.3268785667591301</v>
      </c>
      <c r="AQ414" s="3">
        <f t="shared" si="951"/>
        <v>12.936624321984489</v>
      </c>
      <c r="AR414" s="103">
        <f t="shared" si="1037"/>
        <v>377.68840756978773</v>
      </c>
      <c r="AS414" s="103">
        <f t="shared" si="1038"/>
        <v>21.947364494542651</v>
      </c>
      <c r="AT414" s="103">
        <f t="shared" si="1039"/>
        <v>688.68169497269446</v>
      </c>
      <c r="AU414" s="103">
        <f t="shared" si="1040"/>
        <v>1225.235478738816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446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590">T415-T414</f>
        <v>798</v>
      </c>
      <c r="M415" s="46">
        <v>11137</v>
      </c>
      <c r="N415" s="36">
        <f t="shared" ref="N415:N416" si="1591">SUM(F409:F415)</f>
        <v>47125</v>
      </c>
      <c r="O415" s="51">
        <f t="shared" ref="O415:O416" si="1592">SUM(J409:J415)</f>
        <v>84415</v>
      </c>
      <c r="P415" s="36">
        <f t="shared" ref="P415:P416" si="1593">SUM(K409:K415)</f>
        <v>11137</v>
      </c>
      <c r="Q415" s="46">
        <v>721</v>
      </c>
      <c r="R415" s="36">
        <f t="shared" ref="R415:R416" si="1594">(P415/N415)*100</f>
        <v>23.632891246684352</v>
      </c>
      <c r="S415" s="46">
        <f t="shared" ref="S415:S416" si="1595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596">SUM(K402:K415)</f>
        <v>25569</v>
      </c>
      <c r="Z415" s="36">
        <f t="shared" ref="Z415:Z416" si="1597">SUM(X402:X415)</f>
        <v>1508</v>
      </c>
      <c r="AA415" s="39">
        <f t="shared" ref="AA415:AA416" si="1598">(Z415/Y415)*100</f>
        <v>5.8977668270170911</v>
      </c>
      <c r="AB415" s="46">
        <v>15859</v>
      </c>
      <c r="AC415" s="46">
        <v>509</v>
      </c>
      <c r="AD415" s="36">
        <f t="shared" ref="AD415:AD416" si="1599">SUM(AC402:AC415)</f>
        <v>38587</v>
      </c>
      <c r="AE415" s="36">
        <f t="shared" ref="AE415:AE416" si="1600">AD415+Z415</f>
        <v>40095</v>
      </c>
      <c r="AF415" s="36">
        <f t="shared" ref="AF415:AF416" si="1601">(Z415/AE415)*100</f>
        <v>3.7610674647711688</v>
      </c>
      <c r="AG415" s="36">
        <f t="shared" ref="AG415:AG416" si="1602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946"/>
        <v>48768</v>
      </c>
      <c r="AM415" s="46">
        <f t="shared" si="947"/>
        <v>3.9937043565852433</v>
      </c>
      <c r="AN415" s="46">
        <f t="shared" si="948"/>
        <v>14.223902910913727</v>
      </c>
      <c r="AO415" s="46">
        <f t="shared" si="949"/>
        <v>9.1257573884011371</v>
      </c>
      <c r="AP415" s="46">
        <f t="shared" si="950"/>
        <v>1.2980388708117141</v>
      </c>
      <c r="AQ415" s="46">
        <f t="shared" si="951"/>
        <v>12.925864040102015</v>
      </c>
      <c r="AR415" s="104">
        <f t="shared" si="1037"/>
        <v>369.67863159483602</v>
      </c>
      <c r="AS415" s="104">
        <f t="shared" si="1038"/>
        <v>21.802783700770963</v>
      </c>
      <c r="AT415" s="104">
        <f t="shared" si="1039"/>
        <v>681.33699064909251</v>
      </c>
      <c r="AU415" s="104">
        <f t="shared" si="1040"/>
        <v>1220.4787706237273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446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590"/>
        <v>400</v>
      </c>
      <c r="N416" s="2">
        <f t="shared" si="1591"/>
        <v>48115</v>
      </c>
      <c r="O416" s="11">
        <f t="shared" si="1592"/>
        <v>85225</v>
      </c>
      <c r="P416" s="2">
        <f t="shared" si="1593"/>
        <v>11119</v>
      </c>
      <c r="R416" s="2">
        <f t="shared" si="1594"/>
        <v>23.109217499740208</v>
      </c>
      <c r="S416" s="3">
        <f t="shared" si="1595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596"/>
        <v>25507</v>
      </c>
      <c r="Z416" s="2">
        <f t="shared" si="1597"/>
        <v>1489</v>
      </c>
      <c r="AA416" s="19">
        <f t="shared" si="1598"/>
        <v>5.8376132042184494</v>
      </c>
      <c r="AB416" s="3">
        <v>15907</v>
      </c>
      <c r="AC416" s="3">
        <v>557</v>
      </c>
      <c r="AD416" s="2">
        <f t="shared" si="1599"/>
        <v>38685</v>
      </c>
      <c r="AE416" s="2">
        <f t="shared" si="1600"/>
        <v>40174</v>
      </c>
      <c r="AF416" s="2">
        <f t="shared" si="1601"/>
        <v>3.7063772589236823</v>
      </c>
      <c r="AG416" s="2">
        <f t="shared" si="1602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946"/>
        <v>48570</v>
      </c>
      <c r="AM416" s="3">
        <f t="shared" si="947"/>
        <v>4.0017610062893079</v>
      </c>
      <c r="AN416" s="3">
        <f t="shared" si="948"/>
        <v>14.263018534863194</v>
      </c>
      <c r="AO416" s="3">
        <f t="shared" si="949"/>
        <v>9.2326732673267333</v>
      </c>
      <c r="AP416" s="3">
        <f t="shared" si="950"/>
        <v>1.3168578993821713</v>
      </c>
      <c r="AQ416" s="3">
        <f t="shared" si="951"/>
        <v>12.946160635481025</v>
      </c>
      <c r="AR416" s="103">
        <f t="shared" si="1037"/>
        <v>368.78223067345158</v>
      </c>
      <c r="AS416" s="103">
        <f t="shared" si="1038"/>
        <v>21.528080192604751</v>
      </c>
      <c r="AT416" s="103">
        <f t="shared" si="1039"/>
        <v>695.65048923248992</v>
      </c>
      <c r="AU416" s="103">
        <f t="shared" si="1040"/>
        <v>1232.1898149192341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446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603">T417-T416</f>
        <v>1759</v>
      </c>
      <c r="N417" s="2">
        <f t="shared" ref="N417" si="1604">SUM(F411:F417)</f>
        <v>47372</v>
      </c>
      <c r="O417" s="11">
        <f t="shared" ref="O417" si="1605">SUM(J411:J417)</f>
        <v>83296</v>
      </c>
      <c r="P417" s="2">
        <f t="shared" ref="P417" si="1606">SUM(K411:K417)</f>
        <v>10444</v>
      </c>
      <c r="R417" s="2">
        <f t="shared" ref="R417" si="1607">(P417/N417)*100</f>
        <v>22.046778687832475</v>
      </c>
      <c r="S417" s="3">
        <f t="shared" ref="S417" si="1608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609">SUM(K404:K417)</f>
        <v>24144</v>
      </c>
      <c r="Z417" s="2">
        <f t="shared" ref="Z417" si="1610">SUM(X404:X417)</f>
        <v>1482</v>
      </c>
      <c r="AA417" s="19">
        <f t="shared" ref="AA417" si="1611">(Z417/Y417)*100</f>
        <v>6.1381709741550692</v>
      </c>
      <c r="AB417" s="3">
        <v>16101</v>
      </c>
      <c r="AC417" s="3">
        <v>4100</v>
      </c>
      <c r="AD417" s="2">
        <f t="shared" ref="AD417" si="1612">SUM(AC404:AC417)</f>
        <v>39687</v>
      </c>
      <c r="AE417" s="2">
        <f t="shared" ref="AE417" si="1613">AD417+Z417</f>
        <v>41169</v>
      </c>
      <c r="AF417" s="2">
        <f t="shared" ref="AF417" si="1614">(Z417/AE417)*100</f>
        <v>3.5997959629818554</v>
      </c>
      <c r="AG417" s="2">
        <f t="shared" ref="AG417" si="1615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946"/>
        <v>46446</v>
      </c>
      <c r="AM417" s="3">
        <f t="shared" si="947"/>
        <v>4.0327206149391746</v>
      </c>
      <c r="AN417" s="3">
        <f t="shared" si="948"/>
        <v>14.171671440450892</v>
      </c>
      <c r="AO417" s="3">
        <f t="shared" si="949"/>
        <v>9.4406050332507494</v>
      </c>
      <c r="AP417" s="3">
        <f t="shared" si="950"/>
        <v>1.3378915273029659</v>
      </c>
      <c r="AQ417" s="3">
        <f t="shared" si="951"/>
        <v>12.833779913147925</v>
      </c>
      <c r="AR417" s="103">
        <f t="shared" si="1037"/>
        <v>349.07586848237014</v>
      </c>
      <c r="AS417" s="103">
        <f t="shared" si="1038"/>
        <v>21.426873636964565</v>
      </c>
      <c r="AT417" s="103">
        <f t="shared" si="1039"/>
        <v>684.90813625525334</v>
      </c>
      <c r="AU417" s="103">
        <f t="shared" si="1040"/>
        <v>1204.3001798006751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446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1616">T418-T417</f>
        <v>1850</v>
      </c>
      <c r="N418" s="2">
        <f t="shared" ref="N418" si="1617">SUM(F412:F418)</f>
        <v>49807</v>
      </c>
      <c r="O418" s="11">
        <f t="shared" ref="O418" si="1618">SUM(J412:J418)</f>
        <v>87483</v>
      </c>
      <c r="P418" s="2">
        <f t="shared" ref="P418" si="1619">SUM(K412:K418)</f>
        <v>10198</v>
      </c>
      <c r="R418" s="2">
        <f t="shared" ref="R418" si="1620">(P418/N418)*100</f>
        <v>20.475033629811072</v>
      </c>
      <c r="S418" s="3">
        <f t="shared" ref="S418" si="1621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534" si="1622">U418-V418</f>
        <v>6766</v>
      </c>
      <c r="X418" s="3">
        <v>81</v>
      </c>
      <c r="Y418" s="2">
        <f t="shared" ref="Y418" si="1623">SUM(K405:K418)</f>
        <v>23050</v>
      </c>
      <c r="Z418" s="2">
        <f t="shared" ref="Z418" si="1624">SUM(X405:X418)</f>
        <v>1436</v>
      </c>
      <c r="AA418" s="19">
        <f t="shared" ref="AA418" si="1625">(Z418/Y418)*100</f>
        <v>6.2299349240780915</v>
      </c>
      <c r="AB418" s="3">
        <v>16182</v>
      </c>
      <c r="AC418" s="3">
        <v>3375</v>
      </c>
      <c r="AD418" s="2">
        <f t="shared" ref="AD418" si="1626">SUM(AC405:AC418)</f>
        <v>39067</v>
      </c>
      <c r="AE418" s="2">
        <f t="shared" ref="AE418" si="1627">AD418+Z418</f>
        <v>40503</v>
      </c>
      <c r="AF418" s="2">
        <f t="shared" ref="AF418" si="1628">(Z418/AE418)*100</f>
        <v>3.5454163889094636</v>
      </c>
      <c r="AG418" s="2">
        <f t="shared" ref="AG418" si="1629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946"/>
        <v>45029</v>
      </c>
      <c r="AM418" s="3">
        <f t="shared" si="947"/>
        <v>4.0343148620449805</v>
      </c>
      <c r="AN418" s="3">
        <f t="shared" si="948"/>
        <v>14.24517701727323</v>
      </c>
      <c r="AO418" s="3">
        <f t="shared" si="949"/>
        <v>9.5454545454545467</v>
      </c>
      <c r="AP418" s="3">
        <f t="shared" si="950"/>
        <v>1.3597668971033536</v>
      </c>
      <c r="AQ418" s="3">
        <f t="shared" si="951"/>
        <v>12.885410120169876</v>
      </c>
      <c r="AR418" s="103">
        <f t="shared" si="1037"/>
        <v>333.25872964374713</v>
      </c>
      <c r="AS418" s="103">
        <f t="shared" si="1038"/>
        <v>20.761801985614788</v>
      </c>
      <c r="AT418" s="103">
        <f t="shared" si="1039"/>
        <v>720.11355953866007</v>
      </c>
      <c r="AU418" s="103">
        <f t="shared" si="1040"/>
        <v>1264.836158152882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446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1630">T419-T418</f>
        <v>1382</v>
      </c>
      <c r="N419" s="2">
        <f t="shared" ref="N419" si="1631">SUM(F413:F419)</f>
        <v>50643</v>
      </c>
      <c r="O419" s="11">
        <f t="shared" ref="O419" si="1632">SUM(J413:J419)</f>
        <v>87350</v>
      </c>
      <c r="P419" s="2">
        <f t="shared" ref="P419" si="1633">SUM(K413:K419)</f>
        <v>9578</v>
      </c>
      <c r="R419" s="2">
        <f t="shared" ref="R419" si="1634">(P419/N419)*100</f>
        <v>18.912781628260568</v>
      </c>
      <c r="S419" s="3">
        <f t="shared" ref="S419" si="1635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1622"/>
        <v>6471</v>
      </c>
      <c r="X419" s="3">
        <v>96</v>
      </c>
      <c r="Y419" s="2">
        <f t="shared" ref="Y419" si="1636">SUM(K406:K419)</f>
        <v>21915</v>
      </c>
      <c r="Z419" s="2">
        <f t="shared" ref="Z419" si="1637">SUM(X406:X419)</f>
        <v>1407</v>
      </c>
      <c r="AA419" s="19">
        <f t="shared" ref="AA419" si="1638">(Z419/Y419)*100</f>
        <v>6.4202600958247773</v>
      </c>
      <c r="AB419" s="3">
        <v>16278</v>
      </c>
      <c r="AC419" s="3">
        <v>3013</v>
      </c>
      <c r="AD419" s="2">
        <f t="shared" ref="AD419" si="1639">SUM(AC406:AC419)</f>
        <v>38433</v>
      </c>
      <c r="AE419" s="2">
        <f t="shared" ref="AE419" si="1640">AD419+Z419</f>
        <v>39840</v>
      </c>
      <c r="AF419" s="2">
        <f t="shared" ref="AF419" si="1641">(Z419/AE419)*100</f>
        <v>3.5316265060240966</v>
      </c>
      <c r="AG419" s="2">
        <f t="shared" ref="AG419" si="1642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946"/>
        <v>43614</v>
      </c>
      <c r="AM419" s="3">
        <f t="shared" si="947"/>
        <v>4.0443140343510784</v>
      </c>
      <c r="AN419" s="3">
        <f t="shared" si="948"/>
        <v>14.115237682643455</v>
      </c>
      <c r="AO419" s="3">
        <f t="shared" si="949"/>
        <v>9.7237723214285712</v>
      </c>
      <c r="AP419" s="3">
        <f t="shared" si="950"/>
        <v>1.3725335748887402</v>
      </c>
      <c r="AQ419" s="3">
        <f t="shared" si="951"/>
        <v>12.742704107754715</v>
      </c>
      <c r="AR419" s="103">
        <f t="shared" si="1037"/>
        <v>316.84880955066023</v>
      </c>
      <c r="AS419" s="103">
        <f t="shared" si="1038"/>
        <v>20.342517683676885</v>
      </c>
      <c r="AT419" s="103">
        <f t="shared" si="1039"/>
        <v>732.20051389797334</v>
      </c>
      <c r="AU419" s="103">
        <f t="shared" si="1040"/>
        <v>1262.9132335957186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446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1643">T420-T419</f>
        <v>1237</v>
      </c>
      <c r="N420" s="2">
        <f t="shared" ref="N420" si="1644">SUM(F414:F420)</f>
        <v>53384</v>
      </c>
      <c r="O420" s="11">
        <f t="shared" ref="O420" si="1645">SUM(J414:J420)</f>
        <v>90186</v>
      </c>
      <c r="P420" s="2">
        <f t="shared" ref="P420" si="1646">SUM(K414:K420)</f>
        <v>9134</v>
      </c>
      <c r="R420" s="2">
        <f t="shared" ref="R420" si="1647">(P420/N420)*100</f>
        <v>17.109995504270941</v>
      </c>
      <c r="S420" s="3">
        <f t="shared" ref="S420" si="1648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1622"/>
        <v>6142</v>
      </c>
      <c r="X420" s="3">
        <v>90</v>
      </c>
      <c r="Y420" s="2">
        <f t="shared" ref="Y420" si="1649">SUM(K407:K420)</f>
        <v>20967</v>
      </c>
      <c r="Z420" s="2">
        <f t="shared" ref="Z420" si="1650">SUM(X407:X420)</f>
        <v>1389</v>
      </c>
      <c r="AA420" s="19">
        <f t="shared" ref="AA420" si="1651">(Z420/Y420)*100</f>
        <v>6.6246959507797962</v>
      </c>
      <c r="AB420" s="3">
        <v>16368</v>
      </c>
      <c r="AC420" s="3">
        <v>2881</v>
      </c>
      <c r="AD420" s="2">
        <f t="shared" ref="AD420" si="1652">SUM(AC407:AC420)</f>
        <v>37921</v>
      </c>
      <c r="AE420" s="2">
        <f t="shared" ref="AE420" si="1653">AD420+Z420</f>
        <v>39310</v>
      </c>
      <c r="AF420" s="2">
        <f t="shared" ref="AF420" si="1654">(Z420/AE420)*100</f>
        <v>3.5334520478249809</v>
      </c>
      <c r="AG420" s="2">
        <f t="shared" ref="AG420" si="1655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946"/>
        <v>42224</v>
      </c>
      <c r="AM420" s="3">
        <f t="shared" si="947"/>
        <v>4.0542147188205924</v>
      </c>
      <c r="AN420" s="3">
        <f t="shared" si="948"/>
        <v>13.912901647365846</v>
      </c>
      <c r="AO420" s="3">
        <f t="shared" si="949"/>
        <v>9.9941383352872215</v>
      </c>
      <c r="AP420" s="3">
        <f t="shared" si="950"/>
        <v>1.3904746370901973</v>
      </c>
      <c r="AQ420" s="3">
        <f t="shared" si="951"/>
        <v>12.522427010275649</v>
      </c>
      <c r="AR420" s="103">
        <f t="shared" si="1037"/>
        <v>303.14255030110394</v>
      </c>
      <c r="AS420" s="103">
        <f t="shared" si="1038"/>
        <v>20.08227225488784</v>
      </c>
      <c r="AT420" s="103">
        <f t="shared" si="1039"/>
        <v>771.83010947079379</v>
      </c>
      <c r="AU420" s="103">
        <f t="shared" si="1040"/>
        <v>1303.9163467093699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446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1656">T421-T420</f>
        <v>652</v>
      </c>
      <c r="N421" s="2">
        <f t="shared" ref="N421" si="1657">SUM(F415:F421)</f>
        <v>51329</v>
      </c>
      <c r="O421" s="11">
        <f t="shared" ref="O421" si="1658">SUM(J415:J421)</f>
        <v>84162</v>
      </c>
      <c r="P421" s="2">
        <f t="shared" ref="P421" si="1659">SUM(K415:K421)</f>
        <v>8078</v>
      </c>
      <c r="R421" s="2">
        <f t="shared" ref="R421" si="1660">(P421/N421)*100</f>
        <v>15.737692142843226</v>
      </c>
      <c r="S421" s="3">
        <f t="shared" ref="S421" si="1661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1622"/>
        <v>6231</v>
      </c>
      <c r="X421" s="3">
        <v>31</v>
      </c>
      <c r="Y421" s="2">
        <f t="shared" ref="Y421" si="1662">SUM(K408:K421)</f>
        <v>19493</v>
      </c>
      <c r="Z421" s="2">
        <f t="shared" ref="Z421" si="1663">SUM(X408:X421)</f>
        <v>1299</v>
      </c>
      <c r="AA421" s="19">
        <f t="shared" ref="AA421" si="1664">(Z421/Y421)*100</f>
        <v>6.6639306417688404</v>
      </c>
      <c r="AB421" s="3">
        <v>16399</v>
      </c>
      <c r="AC421" s="3">
        <v>1222</v>
      </c>
      <c r="AD421" s="2">
        <f t="shared" ref="AD421" si="1665">SUM(AC408:AC421)</f>
        <v>35501</v>
      </c>
      <c r="AE421" s="2">
        <f t="shared" ref="AE421" si="1666">AD421+Z421</f>
        <v>36800</v>
      </c>
      <c r="AF421" s="2">
        <f t="shared" ref="AF421" si="1667">(Z421/AE421)*100</f>
        <v>3.5298913043478262</v>
      </c>
      <c r="AG421" s="2">
        <f t="shared" ref="AG421" si="1668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946"/>
        <v>41542</v>
      </c>
      <c r="AM421" s="3">
        <f t="shared" si="947"/>
        <v>4.0553439833819676</v>
      </c>
      <c r="AN421" s="3">
        <f t="shared" si="948"/>
        <v>14.252688504964187</v>
      </c>
      <c r="AO421" s="3">
        <f t="shared" si="949"/>
        <v>9.7610427226647349</v>
      </c>
      <c r="AP421" s="3">
        <f t="shared" si="950"/>
        <v>1.3912110140978802</v>
      </c>
      <c r="AQ421" s="3">
        <f t="shared" si="951"/>
        <v>12.861477490866308</v>
      </c>
      <c r="AR421" s="103">
        <f t="shared" si="1037"/>
        <v>281.83134129915675</v>
      </c>
      <c r="AS421" s="103">
        <f t="shared" si="1038"/>
        <v>18.781045110942628</v>
      </c>
      <c r="AT421" s="103">
        <f t="shared" si="1039"/>
        <v>742.11875635071135</v>
      </c>
      <c r="AU421" s="103">
        <f t="shared" si="1040"/>
        <v>1216.8208765413035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446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1669">T422-T421</f>
        <v>466</v>
      </c>
      <c r="M422" s="46">
        <v>7746</v>
      </c>
      <c r="N422" s="36">
        <f t="shared" ref="N422:N423" si="1670">SUM(F416:F422)</f>
        <v>50451</v>
      </c>
      <c r="O422" s="51">
        <f t="shared" ref="O422:O423" si="1671">SUM(J416:J422)</f>
        <v>83755</v>
      </c>
      <c r="P422" s="36">
        <f t="shared" ref="P422:P423" si="1672">SUM(K416:K422)</f>
        <v>7746</v>
      </c>
      <c r="Q422" s="46">
        <v>585</v>
      </c>
      <c r="R422" s="36">
        <f t="shared" ref="R422:R423" si="1673">(P422/N422)*100</f>
        <v>15.353511327823036</v>
      </c>
      <c r="S422" s="46">
        <f t="shared" ref="S422:S423" si="1674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1622"/>
        <v>6120</v>
      </c>
      <c r="X422" s="46">
        <v>45</v>
      </c>
      <c r="Y422" s="36">
        <f t="shared" ref="Y422:Y423" si="1675">SUM(K409:K422)</f>
        <v>18883</v>
      </c>
      <c r="Z422" s="36">
        <f t="shared" ref="Z422:Z423" si="1676">SUM(X409:X422)</f>
        <v>1306</v>
      </c>
      <c r="AA422" s="39">
        <f t="shared" ref="AA422:AA423" si="1677">(Z422/Y422)*100</f>
        <v>6.9162738971561719</v>
      </c>
      <c r="AB422" s="46">
        <v>16444</v>
      </c>
      <c r="AC422" s="46">
        <v>355</v>
      </c>
      <c r="AD422" s="36">
        <f t="shared" ref="AD422:AD423" si="1678">SUM(AC409:AC422)</f>
        <v>34652</v>
      </c>
      <c r="AE422" s="36">
        <f t="shared" ref="AE422:AE423" si="1679">AD422+Z422</f>
        <v>35958</v>
      </c>
      <c r="AF422" s="36">
        <f t="shared" ref="AF422:AF423" si="1680">(Z422/AE422)*100</f>
        <v>3.6320151287613323</v>
      </c>
      <c r="AG422" s="36">
        <f t="shared" ref="AG422:AG423" si="1681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946"/>
        <v>41723</v>
      </c>
      <c r="AM422" s="46">
        <f t="shared" si="947"/>
        <v>4.061791397222648</v>
      </c>
      <c r="AN422" s="46">
        <f t="shared" si="948"/>
        <v>13.996248428256344</v>
      </c>
      <c r="AO422" s="46">
        <f t="shared" si="949"/>
        <v>9.8674521354933731</v>
      </c>
      <c r="AP422" s="46">
        <f t="shared" si="950"/>
        <v>1.3810731144229382</v>
      </c>
      <c r="AQ422" s="46">
        <f t="shared" si="951"/>
        <v>12.615175313833404</v>
      </c>
      <c r="AR422" s="104">
        <f t="shared" si="1037"/>
        <v>273.01191287908364</v>
      </c>
      <c r="AS422" s="104">
        <f t="shared" si="1038"/>
        <v>18.88225166658281</v>
      </c>
      <c r="AT422" s="104">
        <f t="shared" si="1039"/>
        <v>729.42456265755698</v>
      </c>
      <c r="AU422" s="104">
        <f t="shared" si="1040"/>
        <v>1210.9364382347958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446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1669"/>
        <v>348</v>
      </c>
      <c r="N423" s="2">
        <f t="shared" si="1670"/>
        <v>48230</v>
      </c>
      <c r="O423" s="11">
        <f t="shared" si="1671"/>
        <v>81495</v>
      </c>
      <c r="P423" s="2">
        <f t="shared" si="1672"/>
        <v>7694</v>
      </c>
      <c r="R423" s="2">
        <f t="shared" si="1673"/>
        <v>15.952726518764255</v>
      </c>
      <c r="S423" s="3">
        <f t="shared" si="1674"/>
        <v>9.4410700042947422</v>
      </c>
      <c r="T423" s="3">
        <v>405194</v>
      </c>
      <c r="U423" s="3">
        <v>6754</v>
      </c>
      <c r="V423" s="3">
        <v>662</v>
      </c>
      <c r="W423" s="3">
        <f t="shared" si="1622"/>
        <v>6092</v>
      </c>
      <c r="X423" s="3">
        <v>48</v>
      </c>
      <c r="Y423" s="2">
        <f t="shared" si="1675"/>
        <v>18813</v>
      </c>
      <c r="Z423" s="2">
        <f t="shared" si="1676"/>
        <v>1297</v>
      </c>
      <c r="AA423" s="19">
        <f t="shared" si="1677"/>
        <v>6.8941689257428367</v>
      </c>
      <c r="AB423" s="3">
        <v>16492</v>
      </c>
      <c r="AC423" s="3">
        <v>553</v>
      </c>
      <c r="AD423" s="2">
        <f t="shared" si="1678"/>
        <v>33764</v>
      </c>
      <c r="AE423" s="2">
        <f t="shared" si="1679"/>
        <v>35061</v>
      </c>
      <c r="AF423" s="2">
        <f t="shared" si="1680"/>
        <v>3.6992669918142664</v>
      </c>
      <c r="AG423" s="2">
        <f t="shared" si="1681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946"/>
        <v>41506</v>
      </c>
      <c r="AM423" s="3">
        <f t="shared" si="947"/>
        <v>4.0701491137578545</v>
      </c>
      <c r="AN423" s="3">
        <f t="shared" si="948"/>
        <v>13.995026937422296</v>
      </c>
      <c r="AO423" s="3">
        <f t="shared" si="949"/>
        <v>9.8015990524133851</v>
      </c>
      <c r="AP423" s="3">
        <f t="shared" si="950"/>
        <v>1.3717364276833817</v>
      </c>
      <c r="AQ423" s="3">
        <f t="shared" si="951"/>
        <v>12.623290509738913</v>
      </c>
      <c r="AR423" s="103">
        <f t="shared" si="1037"/>
        <v>271.99984732268177</v>
      </c>
      <c r="AS423" s="103">
        <f t="shared" si="1038"/>
        <v>18.752128952188286</v>
      </c>
      <c r="AT423" s="103">
        <f t="shared" si="1039"/>
        <v>697.31316836086444</v>
      </c>
      <c r="AU423" s="103">
        <f t="shared" si="1040"/>
        <v>1178.2611788423935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446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1682">T424-T423</f>
        <v>631</v>
      </c>
      <c r="N424" s="2">
        <f t="shared" ref="N424" si="1683">SUM(F418:F424)</f>
        <v>45562</v>
      </c>
      <c r="O424" s="11">
        <f t="shared" ref="O424" si="1684">SUM(J418:J424)</f>
        <v>74196</v>
      </c>
      <c r="P424" s="2">
        <f t="shared" ref="P424" si="1685">SUM(K418:K424)</f>
        <v>6566</v>
      </c>
      <c r="R424" s="2">
        <f t="shared" ref="R424" si="1686">(P424/N424)*100</f>
        <v>14.411132083754005</v>
      </c>
      <c r="S424" s="3">
        <f t="shared" ref="S424" si="1687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1622"/>
        <v>6057</v>
      </c>
      <c r="X424" s="3">
        <v>56</v>
      </c>
      <c r="Y424" s="2">
        <f t="shared" ref="Y424" si="1688">SUM(K411:K424)</f>
        <v>17010</v>
      </c>
      <c r="Z424" s="2">
        <f t="shared" ref="Z424" si="1689">SUM(X411:X424)</f>
        <v>1136</v>
      </c>
      <c r="AA424" s="19">
        <f t="shared" ref="AA424" si="1690">(Z424/Y424)*100</f>
        <v>6.6784244562022339</v>
      </c>
      <c r="AB424" s="3">
        <v>16548</v>
      </c>
      <c r="AC424" s="3">
        <v>726</v>
      </c>
      <c r="AD424" s="2">
        <f t="shared" ref="AD424" si="1691">SUM(AC411:AC424)</f>
        <v>30246</v>
      </c>
      <c r="AE424" s="2">
        <f t="shared" ref="AE424" si="1692">AD424+Z424</f>
        <v>31382</v>
      </c>
      <c r="AF424" s="2">
        <f t="shared" ref="AF424" si="1693">(Z424/AE424)*100</f>
        <v>3.6199095022624439</v>
      </c>
      <c r="AG424" s="2">
        <f t="shared" ref="AG424" si="1694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946"/>
        <v>41403</v>
      </c>
      <c r="AM424" s="3">
        <f t="shared" si="947"/>
        <v>4.0776196636481243</v>
      </c>
      <c r="AN424" s="3">
        <f t="shared" si="948"/>
        <v>13.939179779251285</v>
      </c>
      <c r="AO424" s="3">
        <f t="shared" si="949"/>
        <v>9.6779003877124961</v>
      </c>
      <c r="AP424" s="3">
        <f t="shared" si="950"/>
        <v>1.3490199339001019</v>
      </c>
      <c r="AQ424" s="3">
        <f t="shared" si="951"/>
        <v>12.590159845351181</v>
      </c>
      <c r="AR424" s="103">
        <f t="shared" si="1037"/>
        <v>245.93193020564595</v>
      </c>
      <c r="AS424" s="103">
        <f t="shared" si="1038"/>
        <v>16.424378172464067</v>
      </c>
      <c r="AT424" s="103">
        <f t="shared" si="1039"/>
        <v>658.73901258257729</v>
      </c>
      <c r="AU424" s="103">
        <f t="shared" si="1040"/>
        <v>1072.7316574684364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446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1695">T425-T424</f>
        <v>367</v>
      </c>
      <c r="N425" s="2">
        <f t="shared" ref="N425" si="1696">SUM(F419:F425)</f>
        <v>38367</v>
      </c>
      <c r="O425" s="11">
        <f t="shared" ref="O425" si="1697">SUM(J419:J425)</f>
        <v>62415</v>
      </c>
      <c r="P425" s="2">
        <f t="shared" ref="P425" si="1698">SUM(K419:K425)</f>
        <v>5083</v>
      </c>
      <c r="R425" s="2">
        <f t="shared" ref="R425" si="1699">(P425/N425)*100</f>
        <v>13.248364479891572</v>
      </c>
      <c r="S425" s="3">
        <f t="shared" ref="S425" si="1700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1622"/>
        <v>6033</v>
      </c>
      <c r="X425" s="3">
        <v>61</v>
      </c>
      <c r="Y425" s="2">
        <f t="shared" ref="Y425" si="1701">SUM(K412:K425)</f>
        <v>15281</v>
      </c>
      <c r="Z425" s="2">
        <f t="shared" ref="Z425" si="1702">SUM(X412:X425)</f>
        <v>1091</v>
      </c>
      <c r="AA425" s="19">
        <f t="shared" ref="AA425" si="1703">(Z425/Y425)*100</f>
        <v>7.1395851056868009</v>
      </c>
      <c r="AB425" s="3">
        <v>16609</v>
      </c>
      <c r="AC425" s="3">
        <v>1058</v>
      </c>
      <c r="AD425" s="2">
        <f t="shared" ref="AD425" si="1704">SUM(AC412:AC425)</f>
        <v>27953</v>
      </c>
      <c r="AE425" s="2">
        <f t="shared" ref="AE425" si="1705">AD425+Z425</f>
        <v>29044</v>
      </c>
      <c r="AF425" s="2">
        <f t="shared" ref="AF425" si="1706">(Z425/AE425)*100</f>
        <v>3.7563696460542624</v>
      </c>
      <c r="AG425" s="2">
        <f t="shared" ref="AG425" si="1707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946"/>
        <v>40687</v>
      </c>
      <c r="AM425" s="3">
        <f t="shared" si="947"/>
        <v>4.0889530074447551</v>
      </c>
      <c r="AN425" s="3">
        <f t="shared" si="948"/>
        <v>14.084507042253522</v>
      </c>
      <c r="AO425" s="3">
        <f t="shared" si="949"/>
        <v>9.5502248875562223</v>
      </c>
      <c r="AP425" s="3">
        <f t="shared" si="950"/>
        <v>1.3451020968389045</v>
      </c>
      <c r="AQ425" s="3">
        <f t="shared" si="951"/>
        <v>12.739404945414618</v>
      </c>
      <c r="AR425" s="103">
        <f t="shared" si="1037"/>
        <v>220.93391096252063</v>
      </c>
      <c r="AS425" s="103">
        <f t="shared" si="1038"/>
        <v>15.773764600491459</v>
      </c>
      <c r="AT425" s="103">
        <f t="shared" si="1039"/>
        <v>554.71313146384591</v>
      </c>
      <c r="AU425" s="103">
        <f t="shared" si="1040"/>
        <v>902.40102432600781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446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1708">T426-T425</f>
        <v>1635</v>
      </c>
      <c r="N426" s="2">
        <f t="shared" ref="N426" si="1709">SUM(F420:F426)</f>
        <v>35512</v>
      </c>
      <c r="O426" s="11">
        <f t="shared" ref="O426" si="1710">SUM(J420:J426)</f>
        <v>63281</v>
      </c>
      <c r="P426" s="2">
        <f t="shared" ref="P426" si="1711">SUM(K420:K426)</f>
        <v>5336</v>
      </c>
      <c r="R426" s="2">
        <f t="shared" ref="R426" si="1712">(P426/N426)*100</f>
        <v>15.025906735751295</v>
      </c>
      <c r="S426" s="3">
        <f t="shared" ref="S426" si="1713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1622"/>
        <v>5559</v>
      </c>
      <c r="X426" s="3">
        <v>164</v>
      </c>
      <c r="Y426" s="2">
        <f t="shared" ref="Y426" si="1714">SUM(K413:K426)</f>
        <v>14914</v>
      </c>
      <c r="Z426" s="2">
        <f t="shared" ref="Z426" si="1715">SUM(X413:X426)</f>
        <v>1155</v>
      </c>
      <c r="AA426" s="19">
        <f t="shared" ref="AA426" si="1716">(Z426/Y426)*100</f>
        <v>7.7444012337401098</v>
      </c>
      <c r="AB426" s="3">
        <v>16773</v>
      </c>
      <c r="AC426" s="3">
        <v>2669</v>
      </c>
      <c r="AD426" s="2">
        <f t="shared" ref="AD426" si="1717">SUM(AC413:AC426)</f>
        <v>26687</v>
      </c>
      <c r="AE426" s="2">
        <f t="shared" ref="AE426" si="1718">AD426+Z426</f>
        <v>27842</v>
      </c>
      <c r="AF426" s="2">
        <f t="shared" ref="AF426" si="1719">(Z426/AE426)*100</f>
        <v>4.1484088786725088</v>
      </c>
      <c r="AG426" s="2">
        <f t="shared" ref="AG426" si="1720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946"/>
        <v>40001</v>
      </c>
      <c r="AM426" s="3">
        <f t="shared" si="947"/>
        <v>4.1127733082900342</v>
      </c>
      <c r="AN426" s="3">
        <f t="shared" si="948"/>
        <v>13.340843605797353</v>
      </c>
      <c r="AO426" s="3">
        <f t="shared" si="949"/>
        <v>9.7271841506982781</v>
      </c>
      <c r="AP426" s="3">
        <f t="shared" si="950"/>
        <v>1.2976884247925649</v>
      </c>
      <c r="AQ426" s="3">
        <f t="shared" si="951"/>
        <v>12.043155181004787</v>
      </c>
      <c r="AR426" s="103">
        <f t="shared" si="1037"/>
        <v>215.62779583109955</v>
      </c>
      <c r="AS426" s="103">
        <f t="shared" si="1038"/>
        <v>16.699081680630279</v>
      </c>
      <c r="AT426" s="103">
        <f t="shared" si="1039"/>
        <v>513.43531484202822</v>
      </c>
      <c r="AU426" s="103">
        <f t="shared" si="1040"/>
        <v>914.921721066636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446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1721">T427-T426</f>
        <v>545</v>
      </c>
      <c r="N427" s="2">
        <f t="shared" ref="N427" si="1722">SUM(F421:F427)</f>
        <v>28865</v>
      </c>
      <c r="O427" s="11">
        <f t="shared" ref="O427" si="1723">SUM(J421:J427)</f>
        <v>52755</v>
      </c>
      <c r="P427" s="2">
        <f t="shared" ref="P427" si="1724">SUM(K421:K427)</f>
        <v>4644</v>
      </c>
      <c r="R427" s="2">
        <f t="shared" ref="R427" si="1725">(P427/N427)*100</f>
        <v>16.088688723367401</v>
      </c>
      <c r="S427" s="3">
        <f t="shared" ref="S427" si="1726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1622"/>
        <v>5551</v>
      </c>
      <c r="X427" s="3">
        <v>27</v>
      </c>
      <c r="Y427" s="2">
        <f t="shared" ref="Y427" si="1727">SUM(K414:K427)</f>
        <v>13778</v>
      </c>
      <c r="Z427" s="2">
        <f t="shared" ref="Z427" si="1728">SUM(X414:X427)</f>
        <v>1079</v>
      </c>
      <c r="AA427" s="19">
        <f t="shared" ref="AA427" si="1729">(Z427/Y427)*100</f>
        <v>7.8313253012048198</v>
      </c>
      <c r="AB427" s="3">
        <v>16800</v>
      </c>
      <c r="AC427" s="3">
        <v>594</v>
      </c>
      <c r="AD427" s="2">
        <f t="shared" ref="AD427" si="1730">SUM(AC414:AC427)</f>
        <v>24089</v>
      </c>
      <c r="AE427" s="2">
        <f t="shared" ref="AE427" si="1731">AD427+Z427</f>
        <v>25168</v>
      </c>
      <c r="AF427" s="2">
        <f t="shared" ref="AF427" si="1732">(Z427/AE427)*100</f>
        <v>4.2871900826446288</v>
      </c>
      <c r="AG427" s="2">
        <f t="shared" ref="AG427" si="1733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946"/>
        <v>39945</v>
      </c>
      <c r="AM427" s="3">
        <f t="shared" si="947"/>
        <v>4.1138961535070964</v>
      </c>
      <c r="AN427" s="3">
        <f t="shared" si="948"/>
        <v>13.319445348610119</v>
      </c>
      <c r="AO427" s="3">
        <f t="shared" si="949"/>
        <v>9.5633756924079503</v>
      </c>
      <c r="AP427" s="3">
        <f t="shared" si="950"/>
        <v>1.2737885988325415</v>
      </c>
      <c r="AQ427" s="3">
        <f t="shared" si="951"/>
        <v>12.045656749777574</v>
      </c>
      <c r="AR427" s="103">
        <f t="shared" si="1037"/>
        <v>199.20341765863552</v>
      </c>
      <c r="AS427" s="103">
        <f t="shared" si="1038"/>
        <v>15.600267647965431</v>
      </c>
      <c r="AT427" s="103">
        <f t="shared" si="1039"/>
        <v>417.33246122198528</v>
      </c>
      <c r="AU427" s="103">
        <f t="shared" si="1040"/>
        <v>762.73597754255445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446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1734">T428-T427</f>
        <v>1123</v>
      </c>
      <c r="N428" s="2">
        <f t="shared" ref="N428" si="1735">SUM(F422:F428)</f>
        <v>29329</v>
      </c>
      <c r="O428" s="11">
        <f t="shared" ref="O428" si="1736">SUM(J422:J428)</f>
        <v>58890</v>
      </c>
      <c r="P428" s="2">
        <f t="shared" ref="P428" si="1737">SUM(K422:K428)</f>
        <v>5115</v>
      </c>
      <c r="R428" s="2">
        <f t="shared" ref="R428" si="1738">(P428/N428)*100</f>
        <v>17.440076374919023</v>
      </c>
      <c r="S428" s="3">
        <f t="shared" ref="S428" si="1739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1622"/>
        <v>5285</v>
      </c>
      <c r="X428" s="3">
        <v>86</v>
      </c>
      <c r="Y428" s="2">
        <f t="shared" ref="Y428" si="1740">SUM(K415:K428)</f>
        <v>13193</v>
      </c>
      <c r="Z428" s="2">
        <f t="shared" ref="Z428" si="1741">SUM(X415:X428)</f>
        <v>1060</v>
      </c>
      <c r="AA428" s="19">
        <f t="shared" ref="AA428" si="1742">(Z428/Y428)*100</f>
        <v>8.0345637838247548</v>
      </c>
      <c r="AB428" s="3">
        <v>16886</v>
      </c>
      <c r="AC428" s="3">
        <v>2381</v>
      </c>
      <c r="AD428" s="2">
        <f t="shared" ref="AD428" si="1743">SUM(AC415:AC428)</f>
        <v>23993</v>
      </c>
      <c r="AE428" s="2">
        <f t="shared" ref="AE428" si="1744">AD428+Z428</f>
        <v>25053</v>
      </c>
      <c r="AF428" s="2">
        <f t="shared" ref="AF428" si="1745">(Z428/AE428)*100</f>
        <v>4.2310302159422024</v>
      </c>
      <c r="AG428" s="2">
        <f t="shared" ref="AG428" si="1746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946"/>
        <v>38884</v>
      </c>
      <c r="AM428" s="3">
        <f t="shared" si="947"/>
        <v>4.12361567296304</v>
      </c>
      <c r="AN428" s="3">
        <f t="shared" si="948"/>
        <v>13.08701580276716</v>
      </c>
      <c r="AO428" s="3">
        <f t="shared" si="949"/>
        <v>9.7352690008539717</v>
      </c>
      <c r="AP428" s="3">
        <f t="shared" si="950"/>
        <v>1.2740561925836518</v>
      </c>
      <c r="AQ428" s="3">
        <f t="shared" si="951"/>
        <v>11.812959610183508</v>
      </c>
      <c r="AR428" s="103">
        <f t="shared" si="1037"/>
        <v>190.74544122299159</v>
      </c>
      <c r="AS428" s="103">
        <f t="shared" si="1038"/>
        <v>15.325564139799218</v>
      </c>
      <c r="AT428" s="103">
        <f t="shared" si="1039"/>
        <v>424.04101005299179</v>
      </c>
      <c r="AU428" s="103">
        <f t="shared" si="1040"/>
        <v>851.43629452148673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1747">T429-T428</f>
        <v>466</v>
      </c>
      <c r="M429" s="46">
        <v>5115</v>
      </c>
      <c r="N429" s="36">
        <f t="shared" ref="N429:N430" si="1748">SUM(F423:F429)</f>
        <v>30027</v>
      </c>
      <c r="O429" s="51">
        <f t="shared" ref="O429:O430" si="1749">SUM(J423:J429)</f>
        <v>59307</v>
      </c>
      <c r="P429" s="36">
        <f t="shared" ref="P429:P430" si="1750">SUM(K423:K429)</f>
        <v>5115</v>
      </c>
      <c r="Q429" s="46">
        <v>458</v>
      </c>
      <c r="R429" s="36">
        <f t="shared" ref="R429:R430" si="1751">(P429/N429)*100</f>
        <v>17.034668798081725</v>
      </c>
      <c r="S429" s="46">
        <f t="shared" ref="S429:S430" si="1752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1622"/>
        <v>5316</v>
      </c>
      <c r="X429" s="46">
        <v>16</v>
      </c>
      <c r="Y429" s="36">
        <f t="shared" ref="Y429:Y430" si="1753">SUM(K416:K429)</f>
        <v>12861</v>
      </c>
      <c r="Z429" s="36">
        <f t="shared" ref="Z429:Z430" si="1754">SUM(X416:X429)</f>
        <v>1043</v>
      </c>
      <c r="AA429" s="39">
        <f t="shared" ref="AA429:AA430" si="1755">(Z429/Y429)*100</f>
        <v>8.1097892854365909</v>
      </c>
      <c r="AB429" s="46">
        <v>16902</v>
      </c>
      <c r="AC429" s="46">
        <v>315</v>
      </c>
      <c r="AD429" s="36">
        <f t="shared" ref="AD429:AD430" si="1756">SUM(AC416:AC429)</f>
        <v>23799</v>
      </c>
      <c r="AE429" s="36">
        <f t="shared" ref="AE429:AE430" si="1757">AD429+Z429</f>
        <v>24842</v>
      </c>
      <c r="AF429" s="36">
        <f t="shared" ref="AF429:AF430" si="1758">(Z429/AE429)*100</f>
        <v>4.1985347395539812</v>
      </c>
      <c r="AG429" s="36">
        <f t="shared" ref="AG429:AG430" si="1759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946"/>
        <v>38992</v>
      </c>
      <c r="AM429" s="46">
        <f t="shared" si="947"/>
        <v>4.1228311961381694</v>
      </c>
      <c r="AN429" s="46">
        <f t="shared" si="948"/>
        <v>13.107812987476045</v>
      </c>
      <c r="AO429" s="46">
        <f t="shared" si="949"/>
        <v>9.6225773546412796</v>
      </c>
      <c r="AP429" s="46">
        <f t="shared" si="950"/>
        <v>1.2613094442215982</v>
      </c>
      <c r="AQ429" s="46">
        <f t="shared" si="951"/>
        <v>11.846503543254446</v>
      </c>
      <c r="AR429" s="104">
        <f t="shared" ref="AR429:AR492" si="1760">(Y429/6916548)*100000</f>
        <v>185.94535886977147</v>
      </c>
      <c r="AS429" s="104">
        <f t="shared" ref="AS429:AS492" si="1761">(Z429/6916548)*100000</f>
        <v>15.079776790387342</v>
      </c>
      <c r="AT429" s="104">
        <f t="shared" ref="AT429:AT492" si="1762">(N429/6916548)*100000</f>
        <v>434.13274945825577</v>
      </c>
      <c r="AU429" s="104">
        <f t="shared" ref="AU429:AU492" si="1763">(O429/6916548)*100000</f>
        <v>857.4653136217662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1747"/>
        <v>241</v>
      </c>
      <c r="N430" s="2">
        <f t="shared" si="1748"/>
        <v>31257</v>
      </c>
      <c r="O430" s="11">
        <f t="shared" si="1749"/>
        <v>61966</v>
      </c>
      <c r="P430" s="2">
        <f t="shared" si="1750"/>
        <v>5008</v>
      </c>
      <c r="R430" s="2">
        <f t="shared" si="1751"/>
        <v>16.022011069520428</v>
      </c>
      <c r="S430" s="3">
        <f t="shared" si="1752"/>
        <v>8.0818513378304235</v>
      </c>
      <c r="T430" s="3">
        <v>410202</v>
      </c>
      <c r="U430" s="3">
        <v>5912</v>
      </c>
      <c r="V430" s="3">
        <v>562</v>
      </c>
      <c r="W430" s="3">
        <f t="shared" si="1622"/>
        <v>5350</v>
      </c>
      <c r="X430" s="3">
        <v>27</v>
      </c>
      <c r="Y430" s="2">
        <f t="shared" si="1753"/>
        <v>12702</v>
      </c>
      <c r="Z430" s="2">
        <f t="shared" si="1754"/>
        <v>1022</v>
      </c>
      <c r="AA430" s="19">
        <f t="shared" si="1755"/>
        <v>8.0459770114942533</v>
      </c>
      <c r="AB430" s="3">
        <v>16929</v>
      </c>
      <c r="AC430" s="3">
        <v>207</v>
      </c>
      <c r="AD430" s="2">
        <f t="shared" si="1756"/>
        <v>23449</v>
      </c>
      <c r="AE430" s="2">
        <f t="shared" si="1757"/>
        <v>24471</v>
      </c>
      <c r="AF430" s="2">
        <f t="shared" si="1758"/>
        <v>4.1763720322013818</v>
      </c>
      <c r="AG430" s="2">
        <f t="shared" si="1759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946"/>
        <v>38969</v>
      </c>
      <c r="AM430" s="3">
        <f t="shared" si="947"/>
        <v>4.1269910921936024</v>
      </c>
      <c r="AN430" s="3">
        <f t="shared" si="948"/>
        <v>13.172612018448786</v>
      </c>
      <c r="AO430" s="3">
        <f t="shared" si="949"/>
        <v>9.5060893098782149</v>
      </c>
      <c r="AP430" s="3">
        <f t="shared" si="950"/>
        <v>1.2522002629174931</v>
      </c>
      <c r="AQ430" s="3">
        <f t="shared" si="951"/>
        <v>11.920411755531294</v>
      </c>
      <c r="AR430" s="103">
        <f t="shared" si="1760"/>
        <v>183.64652424880157</v>
      </c>
      <c r="AS430" s="103">
        <f t="shared" si="1761"/>
        <v>14.776157123466794</v>
      </c>
      <c r="AT430" s="103">
        <f t="shared" si="1762"/>
        <v>451.91618709217374</v>
      </c>
      <c r="AU430" s="103">
        <f t="shared" si="1763"/>
        <v>895.90934668565876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95" si="1764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1765">T431-T430</f>
        <v>1078</v>
      </c>
      <c r="N431" s="2">
        <f t="shared" ref="N431" si="1766">SUM(F425:F431)</f>
        <v>33187</v>
      </c>
      <c r="O431" s="11">
        <f t="shared" ref="O431" si="1767">SUM(J425:J431)</f>
        <v>71634</v>
      </c>
      <c r="P431" s="2">
        <f t="shared" ref="P431" si="1768">SUM(K425:K431)</f>
        <v>5455</v>
      </c>
      <c r="R431" s="2">
        <f t="shared" ref="R431" si="1769">(P431/N431)*100</f>
        <v>16.437159128574443</v>
      </c>
      <c r="S431" s="3">
        <f t="shared" ref="S431" si="1770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1622"/>
        <v>5016</v>
      </c>
      <c r="X431" s="3">
        <v>116</v>
      </c>
      <c r="Y431" s="2">
        <f t="shared" ref="Y431" si="1771">SUM(K418:K431)</f>
        <v>12021</v>
      </c>
      <c r="Z431" s="2">
        <f t="shared" ref="Z431" si="1772">SUM(X418:X431)</f>
        <v>944</v>
      </c>
      <c r="AA431" s="19">
        <f t="shared" ref="AA431" si="1773">(Z431/Y431)*100</f>
        <v>7.8529240495799009</v>
      </c>
      <c r="AB431" s="3">
        <v>17045</v>
      </c>
      <c r="AC431" s="3">
        <v>3005</v>
      </c>
      <c r="AD431" s="2">
        <f t="shared" ref="AD431" si="1774">SUM(AC418:AC431)</f>
        <v>22354</v>
      </c>
      <c r="AE431" s="2">
        <f t="shared" ref="AE431" si="1775">AD431+Z431</f>
        <v>23298</v>
      </c>
      <c r="AF431" s="2">
        <f t="shared" ref="AF431" si="1776">(Z431/AE431)*100</f>
        <v>4.0518499442012192</v>
      </c>
      <c r="AG431" s="2">
        <f t="shared" ref="AG431" si="1777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946"/>
        <v>37267</v>
      </c>
      <c r="AM431" s="3">
        <f t="shared" si="947"/>
        <v>4.1443785255786816</v>
      </c>
      <c r="AN431" s="3">
        <f t="shared" si="948"/>
        <v>13.004808814603857</v>
      </c>
      <c r="AO431" s="3">
        <f t="shared" si="949"/>
        <v>9.9623047926763597</v>
      </c>
      <c r="AP431" s="3">
        <f t="shared" si="950"/>
        <v>1.2955786918156778</v>
      </c>
      <c r="AQ431" s="3">
        <f t="shared" si="951"/>
        <v>11.709230122788179</v>
      </c>
      <c r="AR431" s="103">
        <f t="shared" si="1760"/>
        <v>173.80057219294943</v>
      </c>
      <c r="AS431" s="103">
        <f t="shared" si="1761"/>
        <v>13.648426932047606</v>
      </c>
      <c r="AT431" s="103">
        <f t="shared" si="1762"/>
        <v>479.82028029011002</v>
      </c>
      <c r="AU431" s="103">
        <f t="shared" si="1763"/>
        <v>1035.6900581041293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1764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1778">T432-T431</f>
        <v>877</v>
      </c>
      <c r="N432" s="2">
        <f t="shared" ref="N432" si="1779">SUM(F426:F432)</f>
        <v>35668</v>
      </c>
      <c r="O432" s="11">
        <f t="shared" ref="O432" si="1780">SUM(J426:J432)</f>
        <v>78618</v>
      </c>
      <c r="P432" s="2">
        <f t="shared" ref="P432" si="1781">SUM(K426:K432)</f>
        <v>5965</v>
      </c>
      <c r="R432" s="2">
        <f t="shared" ref="R432" si="1782">(P432/N432)*100</f>
        <v>16.72367388135023</v>
      </c>
      <c r="S432" s="3">
        <f t="shared" ref="S432" si="1783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1622"/>
        <v>4875</v>
      </c>
      <c r="X432" s="3">
        <v>59</v>
      </c>
      <c r="Y432" s="2">
        <f t="shared" ref="Y432" si="1784">SUM(K419:K432)</f>
        <v>11048</v>
      </c>
      <c r="Z432" s="2">
        <f t="shared" ref="Z432" si="1785">SUM(X419:X432)</f>
        <v>922</v>
      </c>
      <c r="AA432" s="19">
        <f t="shared" ref="AA432" si="1786">(Z432/Y432)*100</f>
        <v>8.3454018826937002</v>
      </c>
      <c r="AB432" s="3">
        <v>17104</v>
      </c>
      <c r="AC432" s="3">
        <v>2222</v>
      </c>
      <c r="AD432" s="2">
        <f t="shared" ref="AD432" si="1787">SUM(AC419:AC432)</f>
        <v>21201</v>
      </c>
      <c r="AE432" s="2">
        <f t="shared" ref="AE432" si="1788">AD432+Z432</f>
        <v>22123</v>
      </c>
      <c r="AF432" s="2">
        <f t="shared" ref="AF432" si="1789">(Z432/AE432)*100</f>
        <v>4.1676083713782033</v>
      </c>
      <c r="AG432" s="2">
        <f t="shared" ref="AG432" si="1790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946"/>
        <v>36024</v>
      </c>
      <c r="AM432" s="3">
        <f t="shared" si="947"/>
        <v>4.1498749263023553</v>
      </c>
      <c r="AN432" s="3">
        <f t="shared" si="948"/>
        <v>13.056909784235168</v>
      </c>
      <c r="AO432" s="3">
        <f t="shared" si="949"/>
        <v>9.8890942698706095</v>
      </c>
      <c r="AP432" s="3">
        <f t="shared" si="950"/>
        <v>1.2912101172949753</v>
      </c>
      <c r="AQ432" s="3">
        <f t="shared" si="951"/>
        <v>11.765699666940193</v>
      </c>
      <c r="AR432" s="103">
        <f t="shared" si="1760"/>
        <v>159.73286095896393</v>
      </c>
      <c r="AS432" s="103">
        <f t="shared" si="1761"/>
        <v>13.330349185749885</v>
      </c>
      <c r="AT432" s="103">
        <f t="shared" si="1762"/>
        <v>515.69077522486646</v>
      </c>
      <c r="AU432" s="103">
        <f t="shared" si="1763"/>
        <v>1136.6652844742782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1764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1791">T433-T432</f>
        <v>657</v>
      </c>
      <c r="N433" s="2">
        <f t="shared" ref="N433" si="1792">SUM(F427:F433)</f>
        <v>34628</v>
      </c>
      <c r="O433" s="11">
        <f t="shared" ref="O433" si="1793">SUM(J427:J433)</f>
        <v>74776</v>
      </c>
      <c r="P433" s="2">
        <f t="shared" ref="P433" si="1794">SUM(K427:K433)</f>
        <v>4987</v>
      </c>
      <c r="R433" s="2">
        <f t="shared" ref="R433" si="1795">(P433/N433)*100</f>
        <v>14.401640291093912</v>
      </c>
      <c r="S433" s="3">
        <f t="shared" ref="S433" si="179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1622"/>
        <v>4724</v>
      </c>
      <c r="X433" s="3">
        <v>46</v>
      </c>
      <c r="Y433" s="2">
        <f t="shared" ref="Y433" si="1797">SUM(K420:K433)</f>
        <v>10323</v>
      </c>
      <c r="Z433" s="2">
        <f t="shared" ref="Z433" si="1798">SUM(X420:X433)</f>
        <v>872</v>
      </c>
      <c r="AA433" s="19">
        <f t="shared" ref="AA433" si="1799">(Z433/Y433)*100</f>
        <v>8.4471568342536081</v>
      </c>
      <c r="AB433" s="3">
        <v>17150</v>
      </c>
      <c r="AC433" s="3">
        <v>3530</v>
      </c>
      <c r="AD433" s="2">
        <f t="shared" ref="AD433" si="1800">SUM(AC420:AC433)</f>
        <v>21718</v>
      </c>
      <c r="AE433" s="2">
        <f t="shared" ref="AE433" si="1801">AD433+Z433</f>
        <v>22590</v>
      </c>
      <c r="AF433" s="2">
        <f t="shared" ref="AF433" si="1802">(Z433/AE433)*100</f>
        <v>3.8601150951748564</v>
      </c>
      <c r="AG433" s="2">
        <f t="shared" ref="AG433" si="180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946"/>
        <v>33265</v>
      </c>
      <c r="AM433" s="3">
        <f t="shared" si="947"/>
        <v>4.1544133677636905</v>
      </c>
      <c r="AN433" s="3">
        <f t="shared" si="948"/>
        <v>13.631052836557187</v>
      </c>
      <c r="AO433" s="3">
        <f t="shared" si="949"/>
        <v>10.019047619047619</v>
      </c>
      <c r="AP433" s="3">
        <f t="shared" si="950"/>
        <v>1.3657016746722057</v>
      </c>
      <c r="AQ433" s="3">
        <f t="shared" si="951"/>
        <v>12.265351161884979</v>
      </c>
      <c r="AR433" s="103">
        <f t="shared" si="1760"/>
        <v>149.25075341051635</v>
      </c>
      <c r="AS433" s="103">
        <f t="shared" si="1761"/>
        <v>12.607445216891431</v>
      </c>
      <c r="AT433" s="103">
        <f t="shared" si="1762"/>
        <v>500.65437267261069</v>
      </c>
      <c r="AU433" s="103">
        <f t="shared" si="1763"/>
        <v>1081.1173435071946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1764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1804">T434-T433</f>
        <v>506</v>
      </c>
      <c r="N434" s="2">
        <f t="shared" ref="N434" si="1805">SUM(F428:F434)</f>
        <v>36412</v>
      </c>
      <c r="O434" s="11">
        <f t="shared" ref="O434" si="1806">SUM(J428:J434)</f>
        <v>80290</v>
      </c>
      <c r="P434" s="2">
        <f t="shared" ref="P434" si="1807">SUM(K428:K434)</f>
        <v>4948</v>
      </c>
      <c r="R434" s="2">
        <f t="shared" ref="R434" si="1808">(P434/N434)*100</f>
        <v>13.588926727452488</v>
      </c>
      <c r="S434" s="3">
        <f t="shared" ref="S434" si="1809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1622"/>
        <v>4598</v>
      </c>
      <c r="X434" s="3">
        <v>44</v>
      </c>
      <c r="Y434" s="2">
        <f t="shared" ref="Y434" si="1810">SUM(K421:K434)</f>
        <v>9592</v>
      </c>
      <c r="Z434" s="2">
        <f t="shared" ref="Z434" si="1811">SUM(X421:X434)</f>
        <v>826</v>
      </c>
      <c r="AA434" s="19">
        <f t="shared" ref="AA434" si="1812">(Z434/Y434)*100</f>
        <v>8.6113427856547116</v>
      </c>
      <c r="AB434" s="3">
        <v>17194</v>
      </c>
      <c r="AC434" s="3">
        <v>2853</v>
      </c>
      <c r="AD434" s="2">
        <f t="shared" ref="AD434" si="1813">SUM(AC421:AC434)</f>
        <v>21690</v>
      </c>
      <c r="AE434" s="2">
        <f t="shared" ref="AE434" si="1814">AD434+Z434</f>
        <v>22516</v>
      </c>
      <c r="AF434" s="2">
        <f t="shared" ref="AF434" si="1815">(Z434/AE434)*100</f>
        <v>3.6685023982945459</v>
      </c>
      <c r="AG434" s="2">
        <f t="shared" ref="AG434" si="1816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946"/>
        <v>31010</v>
      </c>
      <c r="AM434" s="3">
        <f t="shared" si="947"/>
        <v>4.1599729023516883</v>
      </c>
      <c r="AN434" s="3">
        <f t="shared" si="948"/>
        <v>14.156793267633706</v>
      </c>
      <c r="AO434" s="3">
        <f t="shared" si="949"/>
        <v>10.089949159170903</v>
      </c>
      <c r="AP434" s="3">
        <f t="shared" si="950"/>
        <v>1.4284132432731702</v>
      </c>
      <c r="AQ434" s="3">
        <f t="shared" si="951"/>
        <v>12.728380024360536</v>
      </c>
      <c r="AR434" s="103">
        <f t="shared" si="1760"/>
        <v>138.68189738580574</v>
      </c>
      <c r="AS434" s="103">
        <f t="shared" si="1761"/>
        <v>11.942373565541654</v>
      </c>
      <c r="AT434" s="103">
        <f t="shared" si="1762"/>
        <v>526.44758628148031</v>
      </c>
      <c r="AU434" s="103">
        <f t="shared" si="1763"/>
        <v>1160.8391931929048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1764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1817">T435-T434</f>
        <v>518</v>
      </c>
      <c r="N435" s="2">
        <f t="shared" ref="N435" si="1818">SUM(F429:F435)</f>
        <v>36747</v>
      </c>
      <c r="O435" s="11">
        <f t="shared" ref="O435" si="1819">SUM(J429:J435)</f>
        <v>79417</v>
      </c>
      <c r="P435" s="2">
        <f t="shared" ref="P435" si="1820">SUM(K429:K435)</f>
        <v>4343</v>
      </c>
      <c r="R435" s="2">
        <f t="shared" ref="R435" si="1821">(P435/N435)*100</f>
        <v>11.818651862737093</v>
      </c>
      <c r="S435" s="3">
        <f t="shared" ref="S435" si="1822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1622"/>
        <v>4328</v>
      </c>
      <c r="X435" s="3">
        <v>49</v>
      </c>
      <c r="Y435" s="2">
        <f t="shared" ref="Y435" si="1823">SUM(K422:K435)</f>
        <v>9458</v>
      </c>
      <c r="Z435" s="2">
        <f t="shared" ref="Z435" si="1824">SUM(X422:X435)</f>
        <v>844</v>
      </c>
      <c r="AA435" s="19">
        <f t="shared" ref="AA435" si="1825">(Z435/Y435)*100</f>
        <v>8.9236625079297944</v>
      </c>
      <c r="AB435" s="3">
        <v>17243</v>
      </c>
      <c r="AC435" s="3">
        <v>1991</v>
      </c>
      <c r="AD435" s="2">
        <f t="shared" ref="AD435" si="1826">SUM(AC422:AC435)</f>
        <v>22459</v>
      </c>
      <c r="AE435" s="2">
        <f t="shared" ref="AE435" si="1827">AD435+Z435</f>
        <v>23303</v>
      </c>
      <c r="AF435" s="2">
        <f t="shared" ref="AF435" si="1828">(Z435/AE435)*100</f>
        <v>3.6218512637857789</v>
      </c>
      <c r="AG435" s="2">
        <f t="shared" ref="AG435" si="1829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946"/>
        <v>29770</v>
      </c>
      <c r="AM435" s="3">
        <f t="shared" si="947"/>
        <v>4.1666062565544966</v>
      </c>
      <c r="AN435" s="3">
        <f t="shared" si="948"/>
        <v>13.964510721923586</v>
      </c>
      <c r="AO435" s="3">
        <f t="shared" si="949"/>
        <v>10.430463576158941</v>
      </c>
      <c r="AP435" s="3">
        <f t="shared" si="950"/>
        <v>1.4565632044390497</v>
      </c>
      <c r="AQ435" s="3">
        <f t="shared" si="951"/>
        <v>12.507947517484538</v>
      </c>
      <c r="AR435" s="103">
        <f t="shared" si="1760"/>
        <v>136.74451474926511</v>
      </c>
      <c r="AS435" s="103">
        <f t="shared" si="1761"/>
        <v>12.202618994330697</v>
      </c>
      <c r="AT435" s="103">
        <f t="shared" si="1762"/>
        <v>531.29104287283189</v>
      </c>
      <c r="AU435" s="103">
        <f t="shared" si="1763"/>
        <v>1148.2172898966364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1830">T436-T435</f>
        <v>203</v>
      </c>
      <c r="M436" s="46">
        <v>4080</v>
      </c>
      <c r="N436" s="36">
        <f t="shared" ref="N436:N437" si="1831">SUM(F430:F436)</f>
        <v>36063</v>
      </c>
      <c r="O436" s="51">
        <f t="shared" ref="O436:O437" si="1832">SUM(J430:J436)</f>
        <v>79195</v>
      </c>
      <c r="P436" s="36">
        <f t="shared" ref="P436:P437" si="1833">SUM(K430:K436)</f>
        <v>4080</v>
      </c>
      <c r="Q436" s="46">
        <v>348</v>
      </c>
      <c r="R436" s="36">
        <f t="shared" ref="R436:R437" si="1834">(P436/N436)*100</f>
        <v>11.313534647699859</v>
      </c>
      <c r="S436" s="46">
        <f t="shared" ref="S436:S437" si="183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1622"/>
        <v>4338</v>
      </c>
      <c r="X436" s="46">
        <v>7</v>
      </c>
      <c r="Y436" s="36">
        <f t="shared" ref="Y436:Y437" si="1836">SUM(K423:K436)</f>
        <v>9195</v>
      </c>
      <c r="Z436" s="36">
        <f t="shared" ref="Z436:Z437" si="1837">SUM(X423:X436)</f>
        <v>806</v>
      </c>
      <c r="AA436" s="39">
        <f t="shared" ref="AA436:AA437" si="1838">(Z436/Y436)*100</f>
        <v>8.7656334964654707</v>
      </c>
      <c r="AB436" s="46">
        <v>17250</v>
      </c>
      <c r="AC436" s="46">
        <v>334</v>
      </c>
      <c r="AD436" s="36">
        <f t="shared" ref="AD436:AD437" si="1839">SUM(AC423:AC436)</f>
        <v>22438</v>
      </c>
      <c r="AE436" s="36">
        <f t="shared" ref="AE436:AE437" si="1840">AD436+Z436</f>
        <v>23244</v>
      </c>
      <c r="AF436" s="36">
        <f t="shared" ref="AF436:AF437" si="1841">(Z436/AE436)*100</f>
        <v>3.4675615212527968</v>
      </c>
      <c r="AG436" s="36">
        <f t="shared" ref="AG436:AG437" si="184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946"/>
        <v>29625</v>
      </c>
      <c r="AM436" s="46">
        <f t="shared" si="947"/>
        <v>4.1662540666262524</v>
      </c>
      <c r="AN436" s="46">
        <f t="shared" si="948"/>
        <v>14.040738161559888</v>
      </c>
      <c r="AO436" s="46">
        <f t="shared" si="949"/>
        <v>10.353378797272164</v>
      </c>
      <c r="AP436" s="46">
        <f t="shared" si="950"/>
        <v>1.453690807799443</v>
      </c>
      <c r="AQ436" s="46">
        <f t="shared" si="951"/>
        <v>12.587047353760445</v>
      </c>
      <c r="AR436" s="104">
        <f t="shared" si="1760"/>
        <v>132.94203987306963</v>
      </c>
      <c r="AS436" s="104">
        <f t="shared" si="1761"/>
        <v>11.653211977998273</v>
      </c>
      <c r="AT436" s="104">
        <f t="shared" si="1762"/>
        <v>521.40171657884832</v>
      </c>
      <c r="AU436" s="104">
        <f t="shared" si="1763"/>
        <v>1145.0075962749047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1764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1830"/>
        <v>151</v>
      </c>
      <c r="N437" s="2">
        <f t="shared" si="1831"/>
        <v>35237</v>
      </c>
      <c r="O437" s="11">
        <f t="shared" si="1832"/>
        <v>77651</v>
      </c>
      <c r="P437" s="2">
        <f t="shared" si="1833"/>
        <v>3990</v>
      </c>
      <c r="R437" s="2">
        <f t="shared" si="1834"/>
        <v>11.323324914152737</v>
      </c>
      <c r="S437" s="3">
        <f t="shared" si="1835"/>
        <v>5.1383755521500047</v>
      </c>
      <c r="T437" s="3">
        <v>414192</v>
      </c>
      <c r="U437" s="3">
        <v>4858</v>
      </c>
      <c r="V437" s="3">
        <v>499</v>
      </c>
      <c r="W437" s="3">
        <f t="shared" si="1622"/>
        <v>4359</v>
      </c>
      <c r="X437" s="3">
        <v>9</v>
      </c>
      <c r="Y437" s="2">
        <f t="shared" si="1836"/>
        <v>8998</v>
      </c>
      <c r="Z437" s="2">
        <f t="shared" si="1837"/>
        <v>767</v>
      </c>
      <c r="AA437" s="19">
        <f t="shared" si="1838"/>
        <v>8.5241164703267405</v>
      </c>
      <c r="AB437" s="3">
        <v>17259</v>
      </c>
      <c r="AC437" s="3">
        <v>148</v>
      </c>
      <c r="AD437" s="2">
        <f t="shared" si="1839"/>
        <v>22033</v>
      </c>
      <c r="AE437" s="2">
        <f t="shared" si="1840"/>
        <v>22800</v>
      </c>
      <c r="AF437" s="2">
        <f t="shared" si="1841"/>
        <v>3.3640350877192984</v>
      </c>
      <c r="AG437" s="2">
        <f t="shared" si="184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946"/>
        <v>29600</v>
      </c>
      <c r="AM437" s="3">
        <f t="shared" si="947"/>
        <v>4.16690810059103</v>
      </c>
      <c r="AN437" s="3">
        <f t="shared" si="948"/>
        <v>14.098322595623658</v>
      </c>
      <c r="AO437" s="3">
        <f t="shared" si="949"/>
        <v>10.271716755866612</v>
      </c>
      <c r="AP437" s="3">
        <f t="shared" si="950"/>
        <v>1.4481397643508038</v>
      </c>
      <c r="AQ437" s="3">
        <f t="shared" si="951"/>
        <v>12.650182831272854</v>
      </c>
      <c r="AR437" s="103">
        <f t="shared" si="1760"/>
        <v>130.09379823576731</v>
      </c>
      <c r="AS437" s="103">
        <f t="shared" si="1761"/>
        <v>11.089346882288678</v>
      </c>
      <c r="AT437" s="103">
        <f t="shared" si="1762"/>
        <v>509.45934301330658</v>
      </c>
      <c r="AU437" s="103">
        <f t="shared" si="1763"/>
        <v>1122.6843217165556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1764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1843">T438-T437</f>
        <v>677</v>
      </c>
      <c r="N438" s="2">
        <f t="shared" ref="N438" si="1844">SUM(F432:F438)</f>
        <v>35789</v>
      </c>
      <c r="O438" s="11">
        <f t="shared" ref="O438" si="1845">SUM(J432:J438)</f>
        <v>77764</v>
      </c>
      <c r="P438" s="2">
        <f t="shared" ref="P438" si="1846">SUM(K432:K438)</f>
        <v>3589</v>
      </c>
      <c r="R438" s="2">
        <f t="shared" ref="R438" si="1847">(P438/N438)*100</f>
        <v>10.028220961748023</v>
      </c>
      <c r="S438" s="3">
        <f t="shared" ref="S438" si="1848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1622"/>
        <v>4102</v>
      </c>
      <c r="X438" s="3">
        <v>84</v>
      </c>
      <c r="Y438" s="2">
        <f t="shared" ref="Y438" si="1849">SUM(K425:K438)</f>
        <v>9044</v>
      </c>
      <c r="Z438" s="2">
        <f t="shared" ref="Z438" si="1850">SUM(X425:X438)</f>
        <v>795</v>
      </c>
      <c r="AA438" s="19">
        <f t="shared" ref="AA438" si="1851">(Z438/Y438)*100</f>
        <v>8.7903582485625833</v>
      </c>
      <c r="AB438" s="3">
        <v>17343</v>
      </c>
      <c r="AC438" s="3">
        <v>2207</v>
      </c>
      <c r="AD438" s="2">
        <f t="shared" ref="AD438" si="1852">SUM(AC425:AC438)</f>
        <v>23514</v>
      </c>
      <c r="AE438" s="2">
        <f t="shared" ref="AE438" si="1853">AD438+Z438</f>
        <v>24309</v>
      </c>
      <c r="AF438" s="2">
        <f t="shared" ref="AF438" si="1854">(Z438/AE438)*100</f>
        <v>3.2703936813525853</v>
      </c>
      <c r="AG438" s="2">
        <f t="shared" ref="AG438" si="1855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946"/>
        <v>28252</v>
      </c>
      <c r="AM438" s="3">
        <f t="shared" si="947"/>
        <v>4.1803557267474787</v>
      </c>
      <c r="AN438" s="3">
        <f t="shared" si="948"/>
        <v>13.981244671781756</v>
      </c>
      <c r="AO438" s="3">
        <f t="shared" si="949"/>
        <v>10.670731707317072</v>
      </c>
      <c r="AP438" s="3">
        <f t="shared" si="950"/>
        <v>1.4919011082693947</v>
      </c>
      <c r="AQ438" s="3">
        <f t="shared" si="951"/>
        <v>12.489343563512362</v>
      </c>
      <c r="AR438" s="103">
        <f t="shared" si="1760"/>
        <v>130.7588698871171</v>
      </c>
      <c r="AS438" s="103">
        <f t="shared" si="1761"/>
        <v>11.494173104849413</v>
      </c>
      <c r="AT438" s="103">
        <f t="shared" si="1762"/>
        <v>517.44020282950396</v>
      </c>
      <c r="AU438" s="103">
        <f t="shared" si="1763"/>
        <v>1124.3180846861758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1764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1856">T439-T438</f>
        <v>457</v>
      </c>
      <c r="N439" s="2">
        <f t="shared" ref="N439" si="1857">SUM(F433:F439)</f>
        <v>37185</v>
      </c>
      <c r="O439" s="11">
        <f t="shared" ref="O439" si="1858">SUM(J433:J439)</f>
        <v>78368</v>
      </c>
      <c r="P439" s="2">
        <f t="shared" ref="P439" si="1859">SUM(K433:K439)</f>
        <v>3169</v>
      </c>
      <c r="R439" s="2">
        <f t="shared" ref="R439" si="1860">(P439/N439)*100</f>
        <v>8.5222535968804625</v>
      </c>
      <c r="S439" s="3">
        <f t="shared" ref="S439" si="1861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1622"/>
        <v>3894</v>
      </c>
      <c r="X439" s="3">
        <v>36</v>
      </c>
      <c r="Y439" s="2">
        <f t="shared" ref="Y439" si="1862">SUM(K426:K439)</f>
        <v>9134</v>
      </c>
      <c r="Z439" s="2">
        <f t="shared" ref="Z439" si="1863">SUM(X426:X439)</f>
        <v>770</v>
      </c>
      <c r="AA439" s="19">
        <f t="shared" ref="AA439" si="1864">(Z439/Y439)*100</f>
        <v>8.4300416028027154</v>
      </c>
      <c r="AB439" s="3">
        <v>17379</v>
      </c>
      <c r="AC439" s="3">
        <v>2782</v>
      </c>
      <c r="AD439" s="2">
        <f t="shared" ref="AD439" si="1865">SUM(AC426:AC439)</f>
        <v>25238</v>
      </c>
      <c r="AE439" s="2">
        <f t="shared" ref="AE439" si="1866">AD439+Z439</f>
        <v>26008</v>
      </c>
      <c r="AF439" s="2">
        <f t="shared" ref="AF439" si="1867">(Z439/AE439)*100</f>
        <v>2.960627499231006</v>
      </c>
      <c r="AG439" s="2">
        <f t="shared" ref="AG439" si="1868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946"/>
        <v>26104</v>
      </c>
      <c r="AM439" s="3">
        <f t="shared" si="947"/>
        <v>4.184423802025397</v>
      </c>
      <c r="AN439" s="3">
        <f t="shared" si="948"/>
        <v>14.365383984515958</v>
      </c>
      <c r="AO439" s="3">
        <f t="shared" si="949"/>
        <v>11.07558803379767</v>
      </c>
      <c r="AP439" s="3">
        <f t="shared" si="950"/>
        <v>1.5910507495981367</v>
      </c>
      <c r="AQ439" s="3">
        <f t="shared" si="951"/>
        <v>12.774333234917822</v>
      </c>
      <c r="AR439" s="103">
        <f t="shared" si="1760"/>
        <v>132.06009703106233</v>
      </c>
      <c r="AS439" s="103">
        <f t="shared" si="1761"/>
        <v>11.132721120420186</v>
      </c>
      <c r="AT439" s="103">
        <f t="shared" si="1762"/>
        <v>537.62368164003203</v>
      </c>
      <c r="AU439" s="103">
        <f t="shared" si="1763"/>
        <v>1133.0507646299859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1764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1869">T440-T439</f>
        <v>361</v>
      </c>
      <c r="N440" s="2">
        <f t="shared" ref="N440" si="1870">SUM(F434:F440)</f>
        <v>37649</v>
      </c>
      <c r="O440" s="11">
        <f t="shared" ref="O440" si="1871">SUM(J434:J440)</f>
        <v>78323</v>
      </c>
      <c r="P440" s="2">
        <f t="shared" ref="P440" si="1872">SUM(K434:K440)</f>
        <v>2873</v>
      </c>
      <c r="R440" s="2">
        <f t="shared" ref="R440" si="1873">(P440/N440)*100</f>
        <v>7.6310127759037423</v>
      </c>
      <c r="S440" s="3">
        <f t="shared" ref="S440" si="1874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1622"/>
        <v>3741</v>
      </c>
      <c r="X440" s="3">
        <v>37</v>
      </c>
      <c r="Y440" s="2">
        <f t="shared" ref="Y440" si="1875">SUM(K427:K440)</f>
        <v>7860</v>
      </c>
      <c r="Z440" s="2">
        <f t="shared" ref="Z440" si="1876">SUM(X427:X440)</f>
        <v>643</v>
      </c>
      <c r="AA440" s="19">
        <f t="shared" ref="AA440" si="1877">(Z440/Y440)*100</f>
        <v>8.1806615776081415</v>
      </c>
      <c r="AB440" s="3">
        <v>17416</v>
      </c>
      <c r="AC440" s="3">
        <v>2317</v>
      </c>
      <c r="AD440" s="2">
        <f t="shared" ref="AD440" si="1878">SUM(AC427:AC440)</f>
        <v>24886</v>
      </c>
      <c r="AE440" s="2">
        <f t="shared" ref="AE440" si="1879">AD440+Z440</f>
        <v>25529</v>
      </c>
      <c r="AF440" s="2">
        <f t="shared" ref="AF440" si="1880">(Z440/AE440)*100</f>
        <v>2.5187042187316386</v>
      </c>
      <c r="AG440" s="2">
        <f t="shared" ref="AG440" si="1881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946"/>
        <v>24289</v>
      </c>
      <c r="AM440" s="3">
        <f t="shared" si="947"/>
        <v>4.1896908010113378</v>
      </c>
      <c r="AN440" s="3">
        <f t="shared" si="948"/>
        <v>14.745524745524746</v>
      </c>
      <c r="AO440" s="3">
        <f t="shared" si="949"/>
        <v>10.949773863365865</v>
      </c>
      <c r="AP440" s="3">
        <f t="shared" si="950"/>
        <v>1.6146016146016147</v>
      </c>
      <c r="AQ440" s="3">
        <f t="shared" si="951"/>
        <v>13.130923130923131</v>
      </c>
      <c r="AR440" s="103">
        <f t="shared" si="1760"/>
        <v>113.64050390454891</v>
      </c>
      <c r="AS440" s="103">
        <f t="shared" si="1761"/>
        <v>9.2965450395197138</v>
      </c>
      <c r="AT440" s="103">
        <f t="shared" si="1762"/>
        <v>544.33223047103843</v>
      </c>
      <c r="AU440" s="103">
        <f t="shared" si="1763"/>
        <v>1132.4001510580133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1764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1882">T441-T440</f>
        <v>368</v>
      </c>
      <c r="N441" s="2">
        <f t="shared" ref="N441" si="1883">SUM(F435:F441)</f>
        <v>38988</v>
      </c>
      <c r="O441" s="11">
        <f t="shared" ref="O441" si="1884">SUM(J435:J441)</f>
        <v>80241</v>
      </c>
      <c r="P441" s="2">
        <f t="shared" ref="P441" si="1885">SUM(K435:K441)</f>
        <v>2735</v>
      </c>
      <c r="R441" s="2">
        <f t="shared" ref="R441" si="1886">(P441/N441)*100</f>
        <v>7.014978967887556</v>
      </c>
      <c r="S441" s="3">
        <f t="shared" ref="S441" si="1887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1622"/>
        <v>3631</v>
      </c>
      <c r="X441" s="3">
        <v>31</v>
      </c>
      <c r="Y441" s="2">
        <f t="shared" ref="Y441" si="1888">SUM(K428:K441)</f>
        <v>7683</v>
      </c>
      <c r="Z441" s="2">
        <f t="shared" ref="Z441" si="1889">SUM(X428:X441)</f>
        <v>647</v>
      </c>
      <c r="AA441" s="19">
        <f t="shared" ref="AA441" si="1890">(Z441/Y441)*100</f>
        <v>8.4211896394637513</v>
      </c>
      <c r="AB441" s="3">
        <v>17447</v>
      </c>
      <c r="AC441" s="3">
        <v>1774</v>
      </c>
      <c r="AD441" s="2">
        <f t="shared" ref="AD441" si="1891">SUM(AC428:AC441)</f>
        <v>26066</v>
      </c>
      <c r="AE441" s="2">
        <f t="shared" ref="AE441" si="1892">AD441+Z441</f>
        <v>26713</v>
      </c>
      <c r="AF441" s="2">
        <f t="shared" ref="AF441" si="1893">(Z441/AE441)*100</f>
        <v>2.4220417025418337</v>
      </c>
      <c r="AG441" s="2">
        <f t="shared" ref="AG441" si="1894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946"/>
        <v>22980</v>
      </c>
      <c r="AM441" s="3">
        <f t="shared" si="947"/>
        <v>4.1934359639951451</v>
      </c>
      <c r="AN441" s="3">
        <f t="shared" si="948"/>
        <v>15.055631538091893</v>
      </c>
      <c r="AO441" s="3">
        <f t="shared" si="949"/>
        <v>10.85195187822244</v>
      </c>
      <c r="AP441" s="3">
        <f t="shared" si="950"/>
        <v>1.6338298894762133</v>
      </c>
      <c r="AQ441" s="3">
        <f t="shared" si="951"/>
        <v>13.421801648615681</v>
      </c>
      <c r="AR441" s="103">
        <f t="shared" si="1760"/>
        <v>111.08142385478999</v>
      </c>
      <c r="AS441" s="103">
        <f t="shared" si="1761"/>
        <v>9.3543773570283903</v>
      </c>
      <c r="AT441" s="103">
        <f t="shared" si="1762"/>
        <v>563.69159875706782</v>
      </c>
      <c r="AU441" s="103">
        <f t="shared" si="1763"/>
        <v>1160.1307473034237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1764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1895">T442-T441</f>
        <v>362</v>
      </c>
      <c r="N442" s="2">
        <f t="shared" ref="N442" si="1896">SUM(F436:F442)</f>
        <v>39676</v>
      </c>
      <c r="O442" s="11">
        <f t="shared" ref="O442" si="1897">SUM(J436:J442)</f>
        <v>80581</v>
      </c>
      <c r="P442" s="2">
        <f t="shared" ref="P442" si="1898">SUM(K436:K442)</f>
        <v>2579</v>
      </c>
      <c r="R442" s="2">
        <f t="shared" ref="R442" si="1899">(P442/N442)*100</f>
        <v>6.5001512249218667</v>
      </c>
      <c r="S442" s="3">
        <f t="shared" ref="S442" si="190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1622"/>
        <v>3432</v>
      </c>
      <c r="X442" s="3">
        <v>27</v>
      </c>
      <c r="Y442" s="2">
        <f t="shared" ref="Y442" si="1901">SUM(K429:K442)</f>
        <v>6922</v>
      </c>
      <c r="Z442" s="2">
        <f t="shared" ref="Z442" si="1902">SUM(X429:X442)</f>
        <v>588</v>
      </c>
      <c r="AA442" s="19">
        <f t="shared" ref="AA442" si="1903">(Z442/Y442)*100</f>
        <v>8.4946547240681891</v>
      </c>
      <c r="AB442" s="3">
        <v>17474</v>
      </c>
      <c r="AC442" s="3">
        <v>1413</v>
      </c>
      <c r="AD442" s="2">
        <f t="shared" ref="AD442" si="1904">SUM(AC429:AC442)</f>
        <v>25098</v>
      </c>
      <c r="AE442" s="2">
        <f t="shared" ref="AE442" si="1905">AD442+Z442</f>
        <v>25686</v>
      </c>
      <c r="AF442" s="2">
        <f t="shared" ref="AF442" si="1906">(Z442/AE442)*100</f>
        <v>2.2891847699135717</v>
      </c>
      <c r="AG442" s="2">
        <f t="shared" ref="AG442" si="190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946"/>
        <v>22126</v>
      </c>
      <c r="AM442" s="3">
        <f t="shared" si="947"/>
        <v>4.1962744076250491</v>
      </c>
      <c r="AN442" s="3">
        <f t="shared" si="948"/>
        <v>14.818094321462945</v>
      </c>
      <c r="AO442" s="3">
        <f t="shared" si="949"/>
        <v>10.83398285268901</v>
      </c>
      <c r="AP442" s="3">
        <f t="shared" si="950"/>
        <v>1.6053897978825795</v>
      </c>
      <c r="AQ442" s="3">
        <f t="shared" si="951"/>
        <v>13.212704523580365</v>
      </c>
      <c r="AR442" s="103">
        <f t="shared" si="1760"/>
        <v>100.07882544876432</v>
      </c>
      <c r="AS442" s="103">
        <f t="shared" si="1761"/>
        <v>8.5013506737754163</v>
      </c>
      <c r="AT442" s="103">
        <f t="shared" si="1762"/>
        <v>573.63875736856016</v>
      </c>
      <c r="AU442" s="103">
        <f t="shared" si="1763"/>
        <v>1165.046494291661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1764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1908">T443-T442</f>
        <v>148</v>
      </c>
      <c r="M443" s="46">
        <v>2524</v>
      </c>
      <c r="N443" s="36">
        <f t="shared" ref="N443:N444" si="1909">SUM(F437:F443)</f>
        <v>38701</v>
      </c>
      <c r="O443" s="51">
        <f t="shared" ref="O443:O444" si="1910">SUM(J437:J443)</f>
        <v>79276</v>
      </c>
      <c r="P443" s="36">
        <f t="shared" ref="P443:P444" si="1911">SUM(K437:K443)</f>
        <v>2524</v>
      </c>
      <c r="Q443" s="46">
        <v>237</v>
      </c>
      <c r="R443" s="36">
        <f t="shared" ref="R443:R444" si="1912">(P443/N443)*100</f>
        <v>6.5217953024469661</v>
      </c>
      <c r="S443" s="46">
        <f t="shared" ref="S443:S444" si="1913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1622"/>
        <v>3407</v>
      </c>
      <c r="X443" s="46">
        <v>13</v>
      </c>
      <c r="Y443" s="36">
        <f t="shared" ref="Y443:Y444" si="1914">SUM(K430:K443)</f>
        <v>6604</v>
      </c>
      <c r="Z443" s="36">
        <f t="shared" ref="Z443:Z444" si="1915">SUM(X430:X443)</f>
        <v>585</v>
      </c>
      <c r="AA443" s="39">
        <f t="shared" ref="AA443:AA444" si="1916">(Z443/Y443)*100</f>
        <v>8.8582677165354333</v>
      </c>
      <c r="AB443" s="46">
        <v>17487</v>
      </c>
      <c r="AC443" s="46">
        <v>234</v>
      </c>
      <c r="AD443" s="36">
        <f t="shared" ref="AD443:AD444" si="1917">SUM(AC430:AC443)</f>
        <v>25017</v>
      </c>
      <c r="AE443" s="36">
        <f t="shared" ref="AE443:AE444" si="1918">AD443+Z443</f>
        <v>25602</v>
      </c>
      <c r="AF443" s="36">
        <f t="shared" ref="AF443:AF444" si="1919">(Z443/AE443)*100</f>
        <v>2.2849777361143664</v>
      </c>
      <c r="AG443" s="36">
        <f t="shared" ref="AG443:AG444" si="1920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946"/>
        <v>22059</v>
      </c>
      <c r="AM443" s="46">
        <f t="shared" si="947"/>
        <v>4.1979042886464297</v>
      </c>
      <c r="AN443" s="46">
        <f t="shared" si="948"/>
        <v>14.751120729633637</v>
      </c>
      <c r="AO443" s="46">
        <f t="shared" si="949"/>
        <v>10.741419963321981</v>
      </c>
      <c r="AP443" s="46">
        <f t="shared" si="950"/>
        <v>1.5844798268665943</v>
      </c>
      <c r="AQ443" s="46">
        <f t="shared" si="951"/>
        <v>13.166640902767043</v>
      </c>
      <c r="AR443" s="104">
        <f t="shared" si="1760"/>
        <v>95.481156206824565</v>
      </c>
      <c r="AS443" s="104">
        <f t="shared" si="1761"/>
        <v>8.4579764356439089</v>
      </c>
      <c r="AT443" s="104">
        <f t="shared" si="1762"/>
        <v>559.54212997582033</v>
      </c>
      <c r="AU443" s="104">
        <f t="shared" si="1763"/>
        <v>1146.1787007044554</v>
      </c>
      <c r="AV443" s="36"/>
      <c r="AW443" s="61"/>
      <c r="AX443" s="61"/>
      <c r="BA443" s="51"/>
      <c r="BD443" s="51"/>
      <c r="BE443" s="50">
        <f t="shared" ref="BE443:BE534" si="1921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1764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1908"/>
        <v>81</v>
      </c>
      <c r="N444" s="2">
        <f t="shared" si="1909"/>
        <v>40464</v>
      </c>
      <c r="O444" s="11">
        <f t="shared" si="1910"/>
        <v>81683</v>
      </c>
      <c r="P444" s="2">
        <f t="shared" si="1911"/>
        <v>2454</v>
      </c>
      <c r="R444" s="2">
        <f t="shared" si="1912"/>
        <v>6.0646500593119805</v>
      </c>
      <c r="S444" s="3">
        <f t="shared" si="1913"/>
        <v>3.0042970997637206</v>
      </c>
      <c r="T444" s="3">
        <v>416646</v>
      </c>
      <c r="U444" s="3">
        <v>3807</v>
      </c>
      <c r="V444" s="3">
        <v>402</v>
      </c>
      <c r="W444" s="3">
        <f t="shared" si="1622"/>
        <v>3405</v>
      </c>
      <c r="X444" s="3">
        <v>9</v>
      </c>
      <c r="Y444" s="2">
        <f t="shared" si="1914"/>
        <v>6444</v>
      </c>
      <c r="Z444" s="2">
        <f t="shared" si="1915"/>
        <v>567</v>
      </c>
      <c r="AA444" s="19">
        <f t="shared" si="1916"/>
        <v>8.7988826815642458</v>
      </c>
      <c r="AB444" s="3">
        <v>17496</v>
      </c>
      <c r="AC444" s="3">
        <v>183</v>
      </c>
      <c r="AD444" s="2">
        <f t="shared" si="1917"/>
        <v>24993</v>
      </c>
      <c r="AE444" s="2">
        <f t="shared" si="1918"/>
        <v>25560</v>
      </c>
      <c r="AF444" s="2">
        <f t="shared" si="1919"/>
        <v>2.21830985915493</v>
      </c>
      <c r="AG444" s="2">
        <f t="shared" si="1920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946"/>
        <v>21958</v>
      </c>
      <c r="AM444" s="3">
        <f t="shared" si="947"/>
        <v>4.199248282714823</v>
      </c>
      <c r="AN444" s="3">
        <f t="shared" si="948"/>
        <v>14.775858723073936</v>
      </c>
      <c r="AO444" s="3">
        <f t="shared" si="949"/>
        <v>10.559495665878645</v>
      </c>
      <c r="AP444" s="3">
        <f t="shared" si="950"/>
        <v>1.5602561614593442</v>
      </c>
      <c r="AQ444" s="3">
        <f t="shared" si="951"/>
        <v>13.215602561614592</v>
      </c>
      <c r="AR444" s="103">
        <f t="shared" si="1760"/>
        <v>93.167863506477502</v>
      </c>
      <c r="AS444" s="103">
        <f t="shared" si="1761"/>
        <v>8.1977310068548643</v>
      </c>
      <c r="AT444" s="103">
        <f t="shared" si="1762"/>
        <v>585.03172391776945</v>
      </c>
      <c r="AU444" s="103">
        <f t="shared" si="1763"/>
        <v>1180.9792977653015</v>
      </c>
      <c r="AV444" s="2"/>
      <c r="AW444" s="60"/>
      <c r="AX444" s="60"/>
      <c r="BE444" s="6">
        <f t="shared" si="1921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1764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1922">T445-T444</f>
        <v>81</v>
      </c>
      <c r="N445" s="2">
        <f t="shared" ref="N445" si="1923">SUM(F439:F445)</f>
        <v>35974</v>
      </c>
      <c r="O445" s="11">
        <f t="shared" ref="O445" si="1924">SUM(J439:J445)</f>
        <v>69728</v>
      </c>
      <c r="P445" s="2">
        <f t="shared" ref="P445" si="1925">SUM(K439:K445)</f>
        <v>1858</v>
      </c>
      <c r="R445" s="2">
        <f t="shared" ref="R445" si="1926">(P445/N445)*100</f>
        <v>5.1648412742536269</v>
      </c>
      <c r="S445" s="3">
        <f t="shared" ref="S445" si="1927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1622"/>
        <v>3375</v>
      </c>
      <c r="X445" s="3">
        <v>17</v>
      </c>
      <c r="Y445" s="2">
        <f t="shared" ref="Y445" si="1928">SUM(K432:K445)</f>
        <v>5447</v>
      </c>
      <c r="Z445" s="2">
        <f t="shared" ref="Z445" si="1929">SUM(X432:X445)</f>
        <v>468</v>
      </c>
      <c r="AA445" s="19">
        <f t="shared" ref="AA445" si="1930">(Z445/Y445)*100</f>
        <v>8.5918854415274453</v>
      </c>
      <c r="AB445" s="3">
        <v>17513</v>
      </c>
      <c r="AC445" s="3">
        <v>318</v>
      </c>
      <c r="AD445" s="2">
        <f t="shared" ref="AD445" si="1931">SUM(AC432:AC445)</f>
        <v>22306</v>
      </c>
      <c r="AE445" s="2">
        <f t="shared" ref="AE445" si="1932">AD445+Z445</f>
        <v>22774</v>
      </c>
      <c r="AF445" s="2">
        <f t="shared" ref="AF445" si="1933">(Z445/AE445)*100</f>
        <v>2.0549749714586807</v>
      </c>
      <c r="AG445" s="2">
        <f t="shared" ref="AG445" si="1934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946"/>
        <v>21730</v>
      </c>
      <c r="AM445" s="3">
        <f t="shared" si="947"/>
        <v>4.2025114763382261</v>
      </c>
      <c r="AN445" s="3">
        <f t="shared" si="948"/>
        <v>14.821057583003411</v>
      </c>
      <c r="AO445" s="3">
        <f t="shared" si="949"/>
        <v>10.737900026448029</v>
      </c>
      <c r="AP445" s="3">
        <f t="shared" si="950"/>
        <v>1.5914703461252007</v>
      </c>
      <c r="AQ445" s="3">
        <f t="shared" si="951"/>
        <v>13.22958723687821</v>
      </c>
      <c r="AR445" s="103">
        <f t="shared" si="1760"/>
        <v>78.753158367439951</v>
      </c>
      <c r="AS445" s="103">
        <f t="shared" si="1761"/>
        <v>6.7663811485151255</v>
      </c>
      <c r="AT445" s="103">
        <f t="shared" si="1762"/>
        <v>520.11494751428017</v>
      </c>
      <c r="AU445" s="103">
        <f t="shared" si="1763"/>
        <v>1008.1329588112451</v>
      </c>
      <c r="AV445" s="2"/>
      <c r="AW445" s="60"/>
      <c r="AX445" s="60"/>
      <c r="BE445" s="6">
        <f t="shared" si="1921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1764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1935">T446-T445</f>
        <v>406</v>
      </c>
      <c r="N446" s="2">
        <f t="shared" ref="N446" si="1936">SUM(F440:F446)</f>
        <v>34081</v>
      </c>
      <c r="O446" s="11">
        <f t="shared" ref="O446" si="1937">SUM(J440:J446)</f>
        <v>69773</v>
      </c>
      <c r="P446" s="2">
        <f t="shared" ref="P446" si="1938">SUM(K440:K446)</f>
        <v>1807</v>
      </c>
      <c r="R446" s="2">
        <f t="shared" ref="R446" si="1939">(P446/N446)*100</f>
        <v>5.3020744696458433</v>
      </c>
      <c r="S446" s="3">
        <f t="shared" ref="S446" si="1940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1622"/>
        <v>3150</v>
      </c>
      <c r="X446" s="3">
        <v>68</v>
      </c>
      <c r="Y446" s="2">
        <f t="shared" ref="Y446" si="1941">SUM(K433:K446)</f>
        <v>4976</v>
      </c>
      <c r="Z446" s="2">
        <f t="shared" ref="Z446" si="1942">SUM(X433:X446)</f>
        <v>477</v>
      </c>
      <c r="AA446" s="19">
        <f t="shared" ref="AA446" si="1943">(Z446/Y446)*100</f>
        <v>9.586012861736334</v>
      </c>
      <c r="AB446" s="3">
        <v>17581</v>
      </c>
      <c r="AC446" s="3">
        <v>2423</v>
      </c>
      <c r="AD446" s="2">
        <f t="shared" ref="AD446" si="1944">SUM(AC433:AC446)</f>
        <v>22507</v>
      </c>
      <c r="AE446" s="2">
        <f t="shared" ref="AE446" si="1945">AD446+Z446</f>
        <v>22984</v>
      </c>
      <c r="AF446" s="2">
        <f t="shared" ref="AF446" si="1946">(Z446/AE446)*100</f>
        <v>2.0753567699269055</v>
      </c>
      <c r="AG446" s="2">
        <f t="shared" ref="AG446" si="1947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946"/>
        <v>19893</v>
      </c>
      <c r="AM446" s="3">
        <f t="shared" si="947"/>
        <v>4.2147228821502969</v>
      </c>
      <c r="AN446" s="3">
        <f t="shared" si="948"/>
        <v>15.081533339025016</v>
      </c>
      <c r="AO446" s="3">
        <f t="shared" si="949"/>
        <v>10.840645343900368</v>
      </c>
      <c r="AP446" s="3">
        <f t="shared" si="950"/>
        <v>1.6349355417057971</v>
      </c>
      <c r="AQ446" s="3">
        <f t="shared" si="951"/>
        <v>13.446597797319217</v>
      </c>
      <c r="AR446" s="103">
        <f t="shared" si="1760"/>
        <v>71.943402980793309</v>
      </c>
      <c r="AS446" s="103">
        <f t="shared" si="1761"/>
        <v>6.8965038629096478</v>
      </c>
      <c r="AT446" s="103">
        <f t="shared" si="1762"/>
        <v>492.74580325329919</v>
      </c>
      <c r="AU446" s="103">
        <f t="shared" si="1763"/>
        <v>1008.7835723832178</v>
      </c>
      <c r="AV446" s="2"/>
      <c r="AW446" s="60"/>
      <c r="AX446" s="60"/>
      <c r="BE446" s="6">
        <f t="shared" si="1921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1764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1948">T447-T446</f>
        <v>393</v>
      </c>
      <c r="N447" s="2">
        <f t="shared" ref="N447" si="1949">SUM(F441:F447)</f>
        <v>34769</v>
      </c>
      <c r="O447" s="11">
        <f t="shared" ref="O447" si="1950">SUM(J441:J447)</f>
        <v>72584</v>
      </c>
      <c r="P447" s="2">
        <f t="shared" ref="P447" si="1951">SUM(K441:K447)</f>
        <v>1839</v>
      </c>
      <c r="R447" s="2">
        <f t="shared" ref="R447" si="1952">(P447/N447)*100</f>
        <v>5.2891943973079467</v>
      </c>
      <c r="S447" s="3">
        <f t="shared" ref="S447" si="1953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1622"/>
        <v>3021</v>
      </c>
      <c r="X447" s="3">
        <v>36</v>
      </c>
      <c r="Y447" s="2">
        <f t="shared" ref="Y447" si="1954">SUM(K434:K447)</f>
        <v>4712</v>
      </c>
      <c r="Z447" s="2">
        <f t="shared" ref="Z447" si="1955">SUM(X434:X447)</f>
        <v>467</v>
      </c>
      <c r="AA447" s="19">
        <f t="shared" ref="AA447" si="1956">(Z447/Y447)*100</f>
        <v>9.9108658743633278</v>
      </c>
      <c r="AB447" s="3">
        <v>17617</v>
      </c>
      <c r="AC447" s="3">
        <v>1192</v>
      </c>
      <c r="AD447" s="2">
        <f t="shared" ref="AD447" si="1957">SUM(AC434:AC447)</f>
        <v>20169</v>
      </c>
      <c r="AE447" s="2">
        <f t="shared" ref="AE447" si="1958">AD447+Z447</f>
        <v>20636</v>
      </c>
      <c r="AF447" s="2">
        <f t="shared" ref="AF447" si="1959">(Z447/AE447)*100</f>
        <v>2.2630354719906958</v>
      </c>
      <c r="AG447" s="2">
        <f t="shared" ref="AG447" si="1960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946"/>
        <v>19195</v>
      </c>
      <c r="AM447" s="3">
        <f t="shared" si="947"/>
        <v>4.2193779549058021</v>
      </c>
      <c r="AN447" s="3">
        <f t="shared" si="948"/>
        <v>15.032535080341731</v>
      </c>
      <c r="AO447" s="3">
        <f t="shared" si="949"/>
        <v>11.042402826855122</v>
      </c>
      <c r="AP447" s="3">
        <f t="shared" si="950"/>
        <v>1.6599530786596433</v>
      </c>
      <c r="AQ447" s="3">
        <f t="shared" si="951"/>
        <v>13.372582001682085</v>
      </c>
      <c r="AR447" s="103">
        <f t="shared" si="1760"/>
        <v>68.126470025220669</v>
      </c>
      <c r="AS447" s="103">
        <f t="shared" si="1761"/>
        <v>6.7519230691379573</v>
      </c>
      <c r="AT447" s="103">
        <f t="shared" si="1762"/>
        <v>502.69296186479153</v>
      </c>
      <c r="AU447" s="103">
        <f t="shared" si="1763"/>
        <v>1049.4252335124399</v>
      </c>
      <c r="AV447" s="2"/>
      <c r="AW447" s="60"/>
      <c r="AX447" s="60"/>
      <c r="BE447" s="6">
        <f t="shared" si="1921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1764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1961">T448-T447</f>
        <v>293</v>
      </c>
      <c r="N448" s="2">
        <f t="shared" ref="N448" si="1962">SUM(F442:F448)</f>
        <v>34237</v>
      </c>
      <c r="O448" s="11">
        <f t="shared" ref="O448" si="1963">SUM(J442:J448)</f>
        <v>72583</v>
      </c>
      <c r="P448" s="2">
        <f t="shared" ref="P448" si="1964">SUM(K442:K448)</f>
        <v>1764</v>
      </c>
      <c r="R448" s="2">
        <f t="shared" ref="R448" si="1965">(P448/N448)*100</f>
        <v>5.1523205888366386</v>
      </c>
      <c r="S448" s="3">
        <f t="shared" ref="S448" si="196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1622"/>
        <v>2916</v>
      </c>
      <c r="X448" s="3">
        <v>20</v>
      </c>
      <c r="Y448" s="2">
        <f t="shared" ref="Y448" si="1967">SUM(K435:K448)</f>
        <v>4499</v>
      </c>
      <c r="Z448" s="2">
        <f t="shared" ref="Z448" si="1968">SUM(X435:X448)</f>
        <v>443</v>
      </c>
      <c r="AA448" s="19">
        <f t="shared" ref="AA448" si="1969">(Z448/Y448)*100</f>
        <v>9.8466325850188934</v>
      </c>
      <c r="AB448" s="3">
        <v>17637</v>
      </c>
      <c r="AC448" s="3">
        <v>1838</v>
      </c>
      <c r="AD448" s="2">
        <f t="shared" ref="AD448" si="1970">SUM(AC435:AC448)</f>
        <v>19154</v>
      </c>
      <c r="AE448" s="2">
        <f t="shared" ref="AE448" si="1971">AD448+Z448</f>
        <v>19597</v>
      </c>
      <c r="AF448" s="2">
        <f t="shared" ref="AF448" si="1972">(Z448/AE448)*100</f>
        <v>2.2605500841965607</v>
      </c>
      <c r="AG448" s="2">
        <f t="shared" ref="AG448" si="197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946"/>
        <v>17731</v>
      </c>
      <c r="AM448" s="3">
        <f t="shared" si="947"/>
        <v>4.221205833147847</v>
      </c>
      <c r="AN448" s="3">
        <f t="shared" si="948"/>
        <v>15.671073908494245</v>
      </c>
      <c r="AO448" s="3">
        <f t="shared" si="949"/>
        <v>11.502276176024278</v>
      </c>
      <c r="AP448" s="3">
        <f t="shared" si="950"/>
        <v>1.8025302007038904</v>
      </c>
      <c r="AQ448" s="3">
        <f t="shared" si="951"/>
        <v>13.868543707790353</v>
      </c>
      <c r="AR448" s="103">
        <f t="shared" si="1760"/>
        <v>65.046899117883655</v>
      </c>
      <c r="AS448" s="103">
        <f t="shared" si="1761"/>
        <v>6.4049291640859005</v>
      </c>
      <c r="AT448" s="103">
        <f t="shared" si="1762"/>
        <v>495.00126363613754</v>
      </c>
      <c r="AU448" s="103">
        <f t="shared" si="1763"/>
        <v>1049.4107754330628</v>
      </c>
      <c r="AV448" s="2"/>
      <c r="AW448" s="60"/>
      <c r="AX448" s="60"/>
      <c r="BE448" s="6">
        <f t="shared" si="1921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1764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1974">T449-T448</f>
        <v>287</v>
      </c>
      <c r="N449" s="2">
        <f t="shared" ref="N449" si="1975">SUM(F443:F449)</f>
        <v>33105</v>
      </c>
      <c r="O449" s="11">
        <f t="shared" ref="O449" si="1976">SUM(J443:J449)</f>
        <v>71623</v>
      </c>
      <c r="P449" s="2">
        <f t="shared" ref="P449" si="1977">SUM(K443:K449)</f>
        <v>1689</v>
      </c>
      <c r="R449" s="2">
        <f t="shared" ref="R449" si="1978">(P449/N449)*100</f>
        <v>5.1019483461712731</v>
      </c>
      <c r="S449" s="3">
        <f t="shared" ref="S449" si="1979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1622"/>
        <v>2821</v>
      </c>
      <c r="X449" s="3">
        <v>15</v>
      </c>
      <c r="Y449" s="2">
        <f t="shared" ref="Y449" si="1980">SUM(K436:K449)</f>
        <v>4268</v>
      </c>
      <c r="Z449" s="2">
        <f t="shared" ref="Z449" si="1981">SUM(X436:X449)</f>
        <v>409</v>
      </c>
      <c r="AA449" s="19">
        <f t="shared" ref="AA449" si="1982">(Z449/Y449)*100</f>
        <v>9.5829428303655106</v>
      </c>
      <c r="AB449" s="3">
        <v>17652</v>
      </c>
      <c r="AC449" s="3">
        <v>1098</v>
      </c>
      <c r="AD449" s="2">
        <f t="shared" ref="AD449" si="1983">SUM(AC436:AC449)</f>
        <v>18261</v>
      </c>
      <c r="AE449" s="2">
        <f t="shared" ref="AE449" si="1984">AD449+Z449</f>
        <v>18670</v>
      </c>
      <c r="AF449" s="2">
        <f t="shared" ref="AF449" si="1985">(Z449/AE449)*100</f>
        <v>2.1906802356722013</v>
      </c>
      <c r="AG449" s="2">
        <f t="shared" ref="AG449" si="1986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946"/>
        <v>17012</v>
      </c>
      <c r="AM449" s="3">
        <f t="shared" si="947"/>
        <v>4.221895882862241</v>
      </c>
      <c r="AN449" s="3">
        <f t="shared" si="948"/>
        <v>15.782178217821782</v>
      </c>
      <c r="AO449" s="3">
        <f t="shared" si="949"/>
        <v>11.511919698870765</v>
      </c>
      <c r="AP449" s="3">
        <f t="shared" si="950"/>
        <v>1.8168316831683167</v>
      </c>
      <c r="AQ449" s="3">
        <f t="shared" si="951"/>
        <v>13.965346534653467</v>
      </c>
      <c r="AR449" s="103">
        <f t="shared" si="1760"/>
        <v>61.707082781757606</v>
      </c>
      <c r="AS449" s="103">
        <f t="shared" si="1761"/>
        <v>5.9133544652621515</v>
      </c>
      <c r="AT449" s="103">
        <f t="shared" si="1762"/>
        <v>478.63471778118213</v>
      </c>
      <c r="AU449" s="103">
        <f t="shared" si="1763"/>
        <v>1035.5310192309805</v>
      </c>
      <c r="AV449" s="2"/>
      <c r="AW449" s="60"/>
      <c r="AX449" s="60"/>
      <c r="BE449" s="6">
        <f t="shared" si="1921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1764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:L451" si="1987">T450-T449</f>
        <v>115</v>
      </c>
      <c r="M450" s="46">
        <v>1656</v>
      </c>
      <c r="N450" s="36">
        <f t="shared" ref="N450:N451" si="1988">SUM(F444:F450)</f>
        <v>34234</v>
      </c>
      <c r="O450" s="51">
        <f t="shared" ref="O450:O451" si="1989">SUM(J444:J450)</f>
        <v>73497</v>
      </c>
      <c r="P450" s="36">
        <f t="shared" ref="P450:P451" si="1990">SUM(K444:K450)</f>
        <v>1656</v>
      </c>
      <c r="Q450" s="46">
        <v>170</v>
      </c>
      <c r="R450" s="36">
        <f t="shared" ref="R450:R451" si="1991">(P450/N450)*100</f>
        <v>4.8372962551849037</v>
      </c>
      <c r="S450" s="46">
        <f t="shared" ref="S450:S451" si="1992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1622"/>
        <v>2833</v>
      </c>
      <c r="X450" s="46">
        <v>5</v>
      </c>
      <c r="Y450" s="36">
        <f t="shared" ref="Y450:Y451" si="1993">SUM(K437:K450)</f>
        <v>4180</v>
      </c>
      <c r="Z450" s="36">
        <f t="shared" ref="Z450:Z451" si="1994">SUM(X437:X450)</f>
        <v>407</v>
      </c>
      <c r="AA450" s="39">
        <f t="shared" ref="AA450:AA451" si="1995">(Z450/Y450)*100</f>
        <v>9.7368421052631575</v>
      </c>
      <c r="AB450" s="46">
        <v>17657</v>
      </c>
      <c r="AC450" s="46">
        <v>105</v>
      </c>
      <c r="AD450" s="36">
        <f t="shared" ref="AD450:AD451" si="1996">SUM(AC437:AC450)</f>
        <v>18032</v>
      </c>
      <c r="AE450" s="36">
        <f t="shared" ref="AE450:AE451" si="1997">AD450+Z450</f>
        <v>18439</v>
      </c>
      <c r="AF450" s="36">
        <f t="shared" ref="AF450:AF451" si="1998">(Z450/AE450)*100</f>
        <v>2.207278051955095</v>
      </c>
      <c r="AG450" s="36">
        <f t="shared" ref="AG450:AG451" si="1999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946"/>
        <v>17008</v>
      </c>
      <c r="AM450" s="46">
        <f t="shared" si="947"/>
        <v>4.2219305104239142</v>
      </c>
      <c r="AN450" s="46">
        <f t="shared" si="948"/>
        <v>15.822816134620144</v>
      </c>
      <c r="AO450" s="46">
        <f t="shared" si="949"/>
        <v>11.385674069440102</v>
      </c>
      <c r="AP450" s="46">
        <f t="shared" si="950"/>
        <v>1.8015342736946298</v>
      </c>
      <c r="AQ450" s="46">
        <f t="shared" si="951"/>
        <v>14.021281860925514</v>
      </c>
      <c r="AR450" s="104">
        <f t="shared" si="1760"/>
        <v>60.434771796566729</v>
      </c>
      <c r="AS450" s="104">
        <f t="shared" si="1761"/>
        <v>5.8844383065078123</v>
      </c>
      <c r="AT450" s="104">
        <f t="shared" si="1762"/>
        <v>494.95788939800605</v>
      </c>
      <c r="AU450" s="104">
        <f t="shared" si="1763"/>
        <v>1062.6254599837953</v>
      </c>
      <c r="AV450" s="36"/>
      <c r="AW450" s="61"/>
      <c r="AX450" s="61"/>
      <c r="BA450" s="51"/>
      <c r="BD450" s="51"/>
      <c r="BE450" s="50">
        <f t="shared" si="1921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1764"/>
        <v>44347</v>
      </c>
      <c r="F451" s="11">
        <v>1926</v>
      </c>
      <c r="G451" s="11">
        <v>2451</v>
      </c>
      <c r="H451" s="11">
        <v>36</v>
      </c>
      <c r="I451" s="11">
        <v>17</v>
      </c>
      <c r="J451" s="11">
        <f t="shared" si="230"/>
        <v>4377</v>
      </c>
      <c r="K451" s="3">
        <v>53</v>
      </c>
      <c r="L451" s="2">
        <f t="shared" si="1987"/>
        <v>53</v>
      </c>
      <c r="N451" s="2">
        <f t="shared" si="1988"/>
        <v>32570</v>
      </c>
      <c r="O451" s="11">
        <f t="shared" si="1989"/>
        <v>71158</v>
      </c>
      <c r="P451" s="2">
        <f t="shared" si="1990"/>
        <v>1628</v>
      </c>
      <c r="R451" s="2">
        <f t="shared" si="1991"/>
        <v>4.9984648449493401</v>
      </c>
      <c r="S451" s="3">
        <f t="shared" si="1992"/>
        <v>2.2878664380673994</v>
      </c>
      <c r="T451" s="3">
        <v>418274</v>
      </c>
      <c r="U451" s="3">
        <v>3176</v>
      </c>
      <c r="V451" s="3">
        <v>359</v>
      </c>
      <c r="W451" s="3">
        <f t="shared" si="1622"/>
        <v>2817</v>
      </c>
      <c r="X451" s="3">
        <v>5</v>
      </c>
      <c r="Y451" s="2">
        <f t="shared" si="1993"/>
        <v>4082</v>
      </c>
      <c r="Z451" s="2">
        <f t="shared" si="1994"/>
        <v>403</v>
      </c>
      <c r="AA451" s="19">
        <f t="shared" si="1995"/>
        <v>9.8726114649681538</v>
      </c>
      <c r="AB451" s="3">
        <v>17662</v>
      </c>
      <c r="AC451" s="3">
        <v>178</v>
      </c>
      <c r="AD451" s="2">
        <f t="shared" si="1996"/>
        <v>18062</v>
      </c>
      <c r="AE451" s="2">
        <f t="shared" si="1997"/>
        <v>18465</v>
      </c>
      <c r="AF451" s="2">
        <f t="shared" si="1998"/>
        <v>2.1825074465204439</v>
      </c>
      <c r="AG451" s="2">
        <f t="shared" si="1999"/>
        <v>0.22599933562174732</v>
      </c>
      <c r="AH451" s="3">
        <v>380537</v>
      </c>
      <c r="AI451" s="3">
        <f t="shared" si="180"/>
        <v>20075</v>
      </c>
      <c r="AJ451" s="3">
        <v>0</v>
      </c>
      <c r="AL451" s="3">
        <f t="shared" si="946"/>
        <v>16899</v>
      </c>
      <c r="AM451" s="3">
        <f t="shared" si="947"/>
        <v>4.2225909332160256</v>
      </c>
      <c r="AN451" s="3">
        <f t="shared" si="948"/>
        <v>15.820672478206724</v>
      </c>
      <c r="AO451" s="3">
        <f t="shared" si="949"/>
        <v>11.303526448362721</v>
      </c>
      <c r="AP451" s="3">
        <f t="shared" si="950"/>
        <v>1.788293897882939</v>
      </c>
      <c r="AQ451" s="3">
        <f t="shared" si="951"/>
        <v>14.032378580323787</v>
      </c>
      <c r="AR451" s="103">
        <f t="shared" si="1760"/>
        <v>59.017880017604156</v>
      </c>
      <c r="AS451" s="103">
        <f t="shared" si="1761"/>
        <v>5.8266059889991366</v>
      </c>
      <c r="AT451" s="103">
        <f t="shared" si="1762"/>
        <v>470.89964531439671</v>
      </c>
      <c r="AU451" s="103">
        <f t="shared" si="1763"/>
        <v>1028.8080123205968</v>
      </c>
      <c r="AV451" s="2"/>
      <c r="AW451" s="60"/>
      <c r="AX451" s="60"/>
      <c r="BE451" s="6">
        <f t="shared" si="1921"/>
        <v>44347</v>
      </c>
      <c r="BF451" s="2">
        <f t="shared" si="225"/>
        <v>418274</v>
      </c>
      <c r="BG451" s="2">
        <f t="shared" si="226"/>
        <v>17662</v>
      </c>
    </row>
    <row r="452" spans="1:67" x14ac:dyDescent="0.3">
      <c r="B452" s="3">
        <v>6</v>
      </c>
      <c r="C452" s="3">
        <v>1</v>
      </c>
      <c r="D452" s="3">
        <v>451</v>
      </c>
      <c r="E452" s="84">
        <f t="shared" si="1764"/>
        <v>44348</v>
      </c>
      <c r="F452" s="11">
        <v>6467</v>
      </c>
      <c r="G452" s="11">
        <v>10511</v>
      </c>
      <c r="H452" s="11">
        <v>200</v>
      </c>
      <c r="I452" s="11">
        <v>103</v>
      </c>
      <c r="J452" s="11">
        <f t="shared" si="230"/>
        <v>16978</v>
      </c>
      <c r="K452" s="3">
        <v>303</v>
      </c>
      <c r="L452" s="2">
        <f t="shared" ref="L452" si="2000">T452-T451</f>
        <v>303</v>
      </c>
      <c r="N452" s="2">
        <f t="shared" ref="N452" si="2001">SUM(F446:F452)</f>
        <v>37111</v>
      </c>
      <c r="O452" s="11">
        <f t="shared" ref="O452" si="2002">SUM(J446:J452)</f>
        <v>83586</v>
      </c>
      <c r="P452" s="2">
        <f t="shared" ref="P452" si="2003">SUM(K446:K452)</f>
        <v>1850</v>
      </c>
      <c r="R452" s="2">
        <f t="shared" ref="R452" si="2004">(P452/N452)*100</f>
        <v>4.9850448654037889</v>
      </c>
      <c r="S452" s="3">
        <f t="shared" ref="S452" si="2005">(P452/O452)*100</f>
        <v>2.2132893068217165</v>
      </c>
      <c r="T452" s="3">
        <v>418577</v>
      </c>
      <c r="U452" s="3">
        <v>3054</v>
      </c>
      <c r="V452" s="3">
        <v>348</v>
      </c>
      <c r="W452" s="3">
        <f t="shared" si="1622"/>
        <v>2706</v>
      </c>
      <c r="X452" s="3">
        <v>38</v>
      </c>
      <c r="Y452" s="2">
        <f t="shared" ref="Y452" si="2006">SUM(K439:K452)</f>
        <v>3708</v>
      </c>
      <c r="Z452" s="2">
        <f t="shared" ref="Z452" si="2007">SUM(X439:X452)</f>
        <v>357</v>
      </c>
      <c r="AA452" s="19">
        <f t="shared" ref="AA452" si="2008">(Z452/Y452)*100</f>
        <v>9.6278317152103554</v>
      </c>
      <c r="AB452" s="3">
        <v>17700</v>
      </c>
      <c r="AC452" s="3">
        <v>1646</v>
      </c>
      <c r="AD452" s="2">
        <f t="shared" ref="AD452" si="2009">SUM(AC439:AC452)</f>
        <v>17501</v>
      </c>
      <c r="AE452" s="2">
        <f t="shared" ref="AE452" si="2010">AD452+Z452</f>
        <v>17858</v>
      </c>
      <c r="AF452" s="2">
        <f t="shared" ref="AF452" si="2011">(Z452/AE452)*100</f>
        <v>1.9991040430059357</v>
      </c>
      <c r="AG452" s="2">
        <f t="shared" ref="AG452" si="2012">Y452/AD452</f>
        <v>0.21187360722244444</v>
      </c>
      <c r="AH452" s="3">
        <v>382183</v>
      </c>
      <c r="AI452" s="3">
        <f t="shared" ref="AI452:AI534" si="2013">T452-AH452-AB452</f>
        <v>18694</v>
      </c>
      <c r="AJ452" s="3">
        <v>5</v>
      </c>
      <c r="AL452" s="3">
        <f t="shared" si="946"/>
        <v>15640</v>
      </c>
      <c r="AM452" s="3">
        <f t="shared" si="947"/>
        <v>4.2286126566915998</v>
      </c>
      <c r="AN452" s="3">
        <f t="shared" si="948"/>
        <v>16.336792553760564</v>
      </c>
      <c r="AO452" s="3">
        <f t="shared" si="949"/>
        <v>11.394891944990176</v>
      </c>
      <c r="AP452" s="3">
        <f t="shared" si="950"/>
        <v>1.8615598587782178</v>
      </c>
      <c r="AQ452" s="3">
        <f t="shared" si="951"/>
        <v>14.475232694982349</v>
      </c>
      <c r="AR452" s="103">
        <f t="shared" si="1760"/>
        <v>53.610558330542929</v>
      </c>
      <c r="AS452" s="103">
        <f t="shared" si="1761"/>
        <v>5.1615343376493596</v>
      </c>
      <c r="AT452" s="103">
        <f t="shared" si="1762"/>
        <v>536.55378376612146</v>
      </c>
      <c r="AU452" s="103">
        <f t="shared" si="1763"/>
        <v>1208.4930228200542</v>
      </c>
      <c r="AV452" s="2"/>
      <c r="AW452" s="60"/>
      <c r="AX452" s="60"/>
      <c r="BE452" s="6">
        <f t="shared" si="1921"/>
        <v>44348</v>
      </c>
      <c r="BF452" s="2">
        <f t="shared" si="225"/>
        <v>418577</v>
      </c>
      <c r="BG452" s="2">
        <f t="shared" si="226"/>
        <v>17700</v>
      </c>
    </row>
    <row r="453" spans="1:67" x14ac:dyDescent="0.3">
      <c r="B453" s="3">
        <v>6</v>
      </c>
      <c r="C453" s="3">
        <v>2</v>
      </c>
      <c r="D453" s="3">
        <v>452</v>
      </c>
      <c r="E453" s="84">
        <f t="shared" si="1764"/>
        <v>44349</v>
      </c>
      <c r="F453" s="11">
        <v>6807</v>
      </c>
      <c r="G453" s="11">
        <v>6451</v>
      </c>
      <c r="H453" s="11">
        <v>114</v>
      </c>
      <c r="I453" s="11">
        <v>122</v>
      </c>
      <c r="J453" s="11">
        <f t="shared" si="230"/>
        <v>13258</v>
      </c>
      <c r="K453" s="3">
        <v>236</v>
      </c>
      <c r="L453" s="2">
        <f t="shared" ref="L453" si="2014">T453-T452</f>
        <v>236</v>
      </c>
      <c r="N453" s="2">
        <f t="shared" ref="N453" si="2015">SUM(F447:F453)</f>
        <v>38834</v>
      </c>
      <c r="O453" s="11">
        <f t="shared" ref="O453" si="2016">SUM(J447:J453)</f>
        <v>83005</v>
      </c>
      <c r="P453" s="2">
        <f t="shared" ref="P453" si="2017">SUM(K447:K453)</f>
        <v>1680</v>
      </c>
      <c r="R453" s="2">
        <f t="shared" ref="R453" si="2018">(P453/N453)*100</f>
        <v>4.3261059895967451</v>
      </c>
      <c r="S453" s="3">
        <f t="shared" ref="S453" si="2019">(P453/O453)*100</f>
        <v>2.0239744593699172</v>
      </c>
      <c r="T453" s="3">
        <v>418813</v>
      </c>
      <c r="U453" s="3">
        <v>2942</v>
      </c>
      <c r="V453" s="3">
        <v>322</v>
      </c>
      <c r="W453" s="3">
        <f t="shared" si="1622"/>
        <v>2620</v>
      </c>
      <c r="X453" s="3">
        <v>26</v>
      </c>
      <c r="Y453" s="2">
        <f t="shared" ref="Y453" si="2020">SUM(K440:K453)</f>
        <v>3487</v>
      </c>
      <c r="Z453" s="2">
        <f t="shared" ref="Z453" si="2021">SUM(X440:X453)</f>
        <v>347</v>
      </c>
      <c r="AA453" s="19">
        <f t="shared" ref="AA453" si="2022">(Z453/Y453)*100</f>
        <v>9.9512474906796662</v>
      </c>
      <c r="AB453" s="3">
        <v>17726</v>
      </c>
      <c r="AC453" s="3">
        <v>1582</v>
      </c>
      <c r="AD453" s="2">
        <f t="shared" ref="AD453" si="2023">SUM(AC440:AC453)</f>
        <v>16301</v>
      </c>
      <c r="AE453" s="2">
        <f t="shared" ref="AE453" si="2024">AD453+Z453</f>
        <v>16648</v>
      </c>
      <c r="AF453" s="2">
        <f t="shared" ref="AF453" si="2025">(Z453/AE453)*100</f>
        <v>2.0843344545891398</v>
      </c>
      <c r="AG453" s="2">
        <f t="shared" ref="AG453" si="2026">Y453/AD453</f>
        <v>0.21391325685540766</v>
      </c>
      <c r="AH453" s="3">
        <v>383765</v>
      </c>
      <c r="AI453" s="3">
        <f t="shared" si="2013"/>
        <v>17322</v>
      </c>
      <c r="AJ453" s="3">
        <v>3</v>
      </c>
      <c r="AL453" s="3">
        <f t="shared" si="946"/>
        <v>14380</v>
      </c>
      <c r="AM453" s="3">
        <f t="shared" si="947"/>
        <v>4.2324378660643296</v>
      </c>
      <c r="AN453" s="3">
        <f t="shared" si="948"/>
        <v>16.984181965131047</v>
      </c>
      <c r="AO453" s="3">
        <f t="shared" si="949"/>
        <v>10.944935418082936</v>
      </c>
      <c r="AP453" s="3">
        <f t="shared" si="950"/>
        <v>1.8589077473732827</v>
      </c>
      <c r="AQ453" s="3">
        <f t="shared" si="951"/>
        <v>15.125274217757765</v>
      </c>
      <c r="AR453" s="103">
        <f t="shared" si="1760"/>
        <v>50.415322788188561</v>
      </c>
      <c r="AS453" s="103">
        <f t="shared" si="1761"/>
        <v>5.0169535438776682</v>
      </c>
      <c r="AT453" s="103">
        <f t="shared" si="1762"/>
        <v>561.4650545329838</v>
      </c>
      <c r="AU453" s="103">
        <f t="shared" si="1763"/>
        <v>1200.0928787019188</v>
      </c>
      <c r="AV453" s="2"/>
      <c r="AW453" s="60"/>
      <c r="AX453" s="60"/>
      <c r="BE453" s="6">
        <f t="shared" si="1921"/>
        <v>44349</v>
      </c>
      <c r="BF453" s="2">
        <f t="shared" si="225"/>
        <v>418813</v>
      </c>
      <c r="BG453" s="2">
        <f t="shared" si="226"/>
        <v>17726</v>
      </c>
    </row>
    <row r="454" spans="1:67" x14ac:dyDescent="0.3">
      <c r="B454" s="3">
        <v>6</v>
      </c>
      <c r="C454" s="3">
        <v>3</v>
      </c>
      <c r="D454" s="3">
        <v>453</v>
      </c>
      <c r="E454" s="84">
        <f t="shared" si="1764"/>
        <v>44350</v>
      </c>
      <c r="F454" s="11">
        <v>4967</v>
      </c>
      <c r="G454" s="11">
        <v>7075</v>
      </c>
      <c r="H454" s="11">
        <v>111</v>
      </c>
      <c r="I454" s="11">
        <v>86</v>
      </c>
      <c r="J454" s="11">
        <f t="shared" si="230"/>
        <v>12042</v>
      </c>
      <c r="K454" s="3">
        <v>197</v>
      </c>
      <c r="L454" s="2">
        <f t="shared" ref="L454" si="2027">T454-T453</f>
        <v>197</v>
      </c>
      <c r="N454" s="2">
        <f t="shared" ref="N454" si="2028">SUM(F448:F454)</f>
        <v>38130</v>
      </c>
      <c r="O454" s="11">
        <f t="shared" ref="O454" si="2029">SUM(J448:J454)</f>
        <v>81175</v>
      </c>
      <c r="P454" s="2">
        <f t="shared" ref="P454" si="2030">SUM(K448:K454)</f>
        <v>1484</v>
      </c>
      <c r="R454" s="2">
        <f t="shared" ref="R454" si="2031">(P454/N454)*100</f>
        <v>3.8919485969053236</v>
      </c>
      <c r="S454" s="3">
        <f t="shared" ref="S454" si="2032">(P454/O454)*100</f>
        <v>1.8281490606713888</v>
      </c>
      <c r="T454" s="3">
        <v>419010</v>
      </c>
      <c r="U454" s="3">
        <v>2881</v>
      </c>
      <c r="V454" s="3">
        <v>326</v>
      </c>
      <c r="W454" s="3">
        <f t="shared" si="1622"/>
        <v>2555</v>
      </c>
      <c r="X454" s="3">
        <v>21</v>
      </c>
      <c r="Y454" s="2">
        <f t="shared" ref="Y454" si="2033">SUM(K441:K454)</f>
        <v>3323</v>
      </c>
      <c r="Z454" s="2">
        <f t="shared" ref="Z454" si="2034">SUM(X441:X454)</f>
        <v>331</v>
      </c>
      <c r="AA454" s="19">
        <f t="shared" ref="AA454" si="2035">(Z454/Y454)*100</f>
        <v>9.9608787240445373</v>
      </c>
      <c r="AB454" s="3">
        <v>17747</v>
      </c>
      <c r="AC454" s="3">
        <v>1012</v>
      </c>
      <c r="AD454" s="2">
        <f t="shared" ref="AD454" si="2036">SUM(AC441:AC454)</f>
        <v>14996</v>
      </c>
      <c r="AE454" s="2">
        <f t="shared" ref="AE454" si="2037">AD454+Z454</f>
        <v>15327</v>
      </c>
      <c r="AF454" s="2">
        <f t="shared" ref="AF454" si="2038">(Z454/AE454)*100</f>
        <v>2.1595876557708618</v>
      </c>
      <c r="AG454" s="2">
        <f t="shared" ref="AG454" si="2039">Y454/AD454</f>
        <v>0.22159242464657242</v>
      </c>
      <c r="AH454" s="3">
        <v>384777</v>
      </c>
      <c r="AI454" s="3">
        <f t="shared" si="2013"/>
        <v>16486</v>
      </c>
      <c r="AJ454" s="3">
        <v>4</v>
      </c>
      <c r="AL454" s="3">
        <f t="shared" si="946"/>
        <v>13605</v>
      </c>
      <c r="AM454" s="3">
        <f t="shared" si="947"/>
        <v>4.2354597742297324</v>
      </c>
      <c r="AN454" s="3">
        <f t="shared" si="948"/>
        <v>17.475433701322334</v>
      </c>
      <c r="AO454" s="3">
        <f t="shared" si="949"/>
        <v>11.315515446025685</v>
      </c>
      <c r="AP454" s="3">
        <f t="shared" si="950"/>
        <v>1.9774353997331069</v>
      </c>
      <c r="AQ454" s="3">
        <f t="shared" si="951"/>
        <v>15.497998301589227</v>
      </c>
      <c r="AR454" s="103">
        <f t="shared" si="1760"/>
        <v>48.044197770332829</v>
      </c>
      <c r="AS454" s="103">
        <f t="shared" si="1761"/>
        <v>4.7856242738429637</v>
      </c>
      <c r="AT454" s="103">
        <f t="shared" si="1762"/>
        <v>551.28656665145684</v>
      </c>
      <c r="AU454" s="103">
        <f t="shared" si="1763"/>
        <v>1173.6345934416995</v>
      </c>
      <c r="AV454" s="2"/>
      <c r="AW454" s="60"/>
      <c r="AX454" s="60"/>
      <c r="BE454" s="6">
        <f t="shared" si="1921"/>
        <v>44350</v>
      </c>
      <c r="BF454" s="2">
        <f t="shared" si="225"/>
        <v>419010</v>
      </c>
      <c r="BG454" s="2">
        <f t="shared" si="226"/>
        <v>17747</v>
      </c>
    </row>
    <row r="455" spans="1:67" x14ac:dyDescent="0.3">
      <c r="B455" s="3">
        <v>6</v>
      </c>
      <c r="C455" s="3">
        <v>4</v>
      </c>
      <c r="D455" s="3">
        <v>454</v>
      </c>
      <c r="E455" s="84">
        <f t="shared" si="1764"/>
        <v>44351</v>
      </c>
      <c r="F455" s="11">
        <v>6214</v>
      </c>
      <c r="G455" s="11">
        <v>9081</v>
      </c>
      <c r="H455" s="11">
        <v>112</v>
      </c>
      <c r="I455" s="11">
        <v>58</v>
      </c>
      <c r="J455" s="11">
        <f t="shared" si="230"/>
        <v>15295</v>
      </c>
      <c r="K455" s="3">
        <v>170</v>
      </c>
      <c r="L455" s="2">
        <f t="shared" ref="L455" si="2040">T455-T454</f>
        <v>170</v>
      </c>
      <c r="N455" s="2">
        <f t="shared" ref="N455" si="2041">SUM(F449:F455)</f>
        <v>37924</v>
      </c>
      <c r="O455" s="11">
        <f t="shared" ref="O455" si="2042">SUM(J449:J455)</f>
        <v>83306</v>
      </c>
      <c r="P455" s="2">
        <f t="shared" ref="P455" si="2043">SUM(K449:K455)</f>
        <v>1361</v>
      </c>
      <c r="R455" s="2">
        <f t="shared" ref="R455" si="2044">(P455/N455)*100</f>
        <v>3.588756460288999</v>
      </c>
      <c r="S455" s="3">
        <f t="shared" ref="S455" si="2045">(P455/O455)*100</f>
        <v>1.6337358653638394</v>
      </c>
      <c r="T455" s="3">
        <v>419180</v>
      </c>
      <c r="U455" s="3">
        <v>2765</v>
      </c>
      <c r="V455" s="3">
        <v>309</v>
      </c>
      <c r="W455" s="3">
        <f t="shared" si="1622"/>
        <v>2456</v>
      </c>
      <c r="X455" s="3">
        <v>45</v>
      </c>
      <c r="Y455" s="2">
        <f t="shared" ref="Y455" si="2046">SUM(K442:K455)</f>
        <v>3125</v>
      </c>
      <c r="Z455" s="2">
        <f t="shared" ref="Z455" si="2047">SUM(X442:X455)</f>
        <v>345</v>
      </c>
      <c r="AA455" s="19">
        <f t="shared" ref="AA455" si="2048">(Z455/Y455)*100</f>
        <v>11.04</v>
      </c>
      <c r="AB455" s="3">
        <v>17792</v>
      </c>
      <c r="AC455" s="3">
        <v>494</v>
      </c>
      <c r="AD455" s="2">
        <f t="shared" ref="AD455" si="2049">SUM(AC442:AC455)</f>
        <v>13716</v>
      </c>
      <c r="AE455" s="2">
        <f t="shared" ref="AE455" si="2050">AD455+Z455</f>
        <v>14061</v>
      </c>
      <c r="AF455" s="2">
        <f t="shared" ref="AF455" si="2051">(Z455/AE455)*100</f>
        <v>2.4535950501386816</v>
      </c>
      <c r="AG455" s="2">
        <f t="shared" ref="AG455" si="2052">Y455/AD455</f>
        <v>0.2278361038203558</v>
      </c>
      <c r="AH455" s="3">
        <v>385271</v>
      </c>
      <c r="AI455" s="3">
        <f t="shared" si="2013"/>
        <v>16117</v>
      </c>
      <c r="AJ455" s="3">
        <v>5</v>
      </c>
      <c r="AL455" s="3">
        <f t="shared" si="946"/>
        <v>13352</v>
      </c>
      <c r="AM455" s="3">
        <f t="shared" si="947"/>
        <v>4.2444773128488951</v>
      </c>
      <c r="AN455" s="3">
        <f t="shared" si="948"/>
        <v>17.155798225476204</v>
      </c>
      <c r="AO455" s="3">
        <f t="shared" si="949"/>
        <v>11.175406871609402</v>
      </c>
      <c r="AP455" s="3">
        <f t="shared" si="950"/>
        <v>1.9172302537693118</v>
      </c>
      <c r="AQ455" s="3">
        <f t="shared" si="951"/>
        <v>15.238567971706892</v>
      </c>
      <c r="AR455" s="103">
        <f t="shared" si="1760"/>
        <v>45.181498053653357</v>
      </c>
      <c r="AS455" s="103">
        <f t="shared" si="1761"/>
        <v>4.9880373851233308</v>
      </c>
      <c r="AT455" s="103">
        <f t="shared" si="1762"/>
        <v>548.30820229975996</v>
      </c>
      <c r="AU455" s="103">
        <f t="shared" si="1763"/>
        <v>1204.4447605944467</v>
      </c>
      <c r="AV455" s="2"/>
      <c r="AW455" s="60"/>
      <c r="AX455" s="60"/>
      <c r="BE455" s="6">
        <f t="shared" si="1921"/>
        <v>44351</v>
      </c>
      <c r="BF455" s="2">
        <f t="shared" si="225"/>
        <v>419180</v>
      </c>
      <c r="BG455" s="2">
        <f t="shared" si="226"/>
        <v>17792</v>
      </c>
    </row>
    <row r="456" spans="1:67" x14ac:dyDescent="0.3">
      <c r="B456" s="3">
        <v>6</v>
      </c>
      <c r="C456" s="3">
        <v>5</v>
      </c>
      <c r="D456" s="3">
        <v>455</v>
      </c>
      <c r="E456" s="84">
        <f t="shared" si="1764"/>
        <v>44352</v>
      </c>
      <c r="F456" s="11">
        <v>6542</v>
      </c>
      <c r="G456" s="11">
        <v>7733</v>
      </c>
      <c r="H456" s="11">
        <v>80</v>
      </c>
      <c r="I456" s="11">
        <v>77</v>
      </c>
      <c r="J456" s="11">
        <f t="shared" si="230"/>
        <v>14275</v>
      </c>
      <c r="K456" s="3">
        <v>157</v>
      </c>
      <c r="L456" s="2">
        <f t="shared" ref="L456" si="2053">T456-T455</f>
        <v>157</v>
      </c>
      <c r="N456" s="2">
        <f t="shared" ref="N456" si="2054">SUM(F450:F456)</f>
        <v>37387</v>
      </c>
      <c r="O456" s="11">
        <f t="shared" ref="O456" si="2055">SUM(J450:J456)</f>
        <v>84075</v>
      </c>
      <c r="P456" s="2">
        <f t="shared" ref="P456" si="2056">SUM(K450:K456)</f>
        <v>1231</v>
      </c>
      <c r="R456" s="2">
        <f t="shared" ref="R456" si="2057">(P456/N456)*100</f>
        <v>3.2925883328429668</v>
      </c>
      <c r="S456" s="3">
        <f t="shared" ref="S456" si="2058">(P456/O456)*100</f>
        <v>1.4641688968183169</v>
      </c>
      <c r="T456" s="3">
        <v>419337</v>
      </c>
      <c r="U456" s="3">
        <v>2629</v>
      </c>
      <c r="V456" s="3">
        <v>293</v>
      </c>
      <c r="W456" s="3">
        <f t="shared" si="1622"/>
        <v>2336</v>
      </c>
      <c r="X456" s="3">
        <v>18</v>
      </c>
      <c r="Y456" s="2">
        <f t="shared" ref="Y456" si="2059">SUM(K443:K456)</f>
        <v>2920</v>
      </c>
      <c r="Z456" s="2">
        <f t="shared" ref="Z456" si="2060">SUM(X443:X456)</f>
        <v>336</v>
      </c>
      <c r="AA456" s="19">
        <f t="shared" ref="AA456" si="2061">(Z456/Y456)*100</f>
        <v>11.506849315068493</v>
      </c>
      <c r="AB456" s="3">
        <v>17810</v>
      </c>
      <c r="AC456" s="3">
        <v>660</v>
      </c>
      <c r="AD456" s="2">
        <f t="shared" ref="AD456" si="2062">SUM(AC443:AC456)</f>
        <v>12963</v>
      </c>
      <c r="AE456" s="2">
        <f t="shared" ref="AE456" si="2063">AD456+Z456</f>
        <v>13299</v>
      </c>
      <c r="AF456" s="2">
        <f t="shared" ref="AF456" si="2064">(Z456/AE456)*100</f>
        <v>2.5265057523122039</v>
      </c>
      <c r="AG456" s="2">
        <f t="shared" ref="AG456" si="2065">Y456/AD456</f>
        <v>0.22525649926714494</v>
      </c>
      <c r="AH456" s="3">
        <v>385931</v>
      </c>
      <c r="AI456" s="3">
        <f t="shared" si="2013"/>
        <v>15596</v>
      </c>
      <c r="AJ456" s="3">
        <v>2</v>
      </c>
      <c r="AL456" s="3">
        <f t="shared" si="946"/>
        <v>12967</v>
      </c>
      <c r="AM456" s="3">
        <f t="shared" si="947"/>
        <v>4.2471806685315157</v>
      </c>
      <c r="AN456" s="3">
        <f t="shared" si="948"/>
        <v>16.856886381123363</v>
      </c>
      <c r="AO456" s="3">
        <f t="shared" si="949"/>
        <v>11.144922023583112</v>
      </c>
      <c r="AP456" s="3">
        <f t="shared" si="950"/>
        <v>1.8786868427801999</v>
      </c>
      <c r="AQ456" s="3">
        <f t="shared" si="951"/>
        <v>14.978199538343166</v>
      </c>
      <c r="AR456" s="103">
        <f t="shared" si="1760"/>
        <v>42.217591781333695</v>
      </c>
      <c r="AS456" s="103">
        <f t="shared" si="1761"/>
        <v>4.8579146707288086</v>
      </c>
      <c r="AT456" s="103">
        <f t="shared" si="1762"/>
        <v>540.54421367422015</v>
      </c>
      <c r="AU456" s="103">
        <f t="shared" si="1763"/>
        <v>1215.5630236354898</v>
      </c>
      <c r="AV456" s="2"/>
      <c r="AW456" s="60"/>
      <c r="AX456" s="60"/>
      <c r="BE456" s="6">
        <f t="shared" si="1921"/>
        <v>44352</v>
      </c>
      <c r="BF456" s="2">
        <f t="shared" si="225"/>
        <v>419337</v>
      </c>
      <c r="BG456" s="2">
        <f t="shared" si="226"/>
        <v>17810</v>
      </c>
    </row>
    <row r="457" spans="1:67" s="46" customFormat="1" x14ac:dyDescent="0.3">
      <c r="A457" s="98" t="s">
        <v>51</v>
      </c>
      <c r="B457" s="46">
        <v>6</v>
      </c>
      <c r="C457" s="46">
        <v>6</v>
      </c>
      <c r="D457" s="46">
        <v>456</v>
      </c>
      <c r="E457" s="83">
        <f t="shared" si="1764"/>
        <v>44353</v>
      </c>
      <c r="F457" s="51">
        <v>3182</v>
      </c>
      <c r="G457" s="51">
        <v>3151</v>
      </c>
      <c r="H457" s="51">
        <v>42</v>
      </c>
      <c r="I457" s="51">
        <v>47</v>
      </c>
      <c r="J457" s="51">
        <f t="shared" si="230"/>
        <v>6333</v>
      </c>
      <c r="K457" s="46">
        <v>89</v>
      </c>
      <c r="L457" s="36">
        <f t="shared" ref="L457:L458" si="2066">T457-T456</f>
        <v>89</v>
      </c>
      <c r="M457" s="46">
        <v>1205</v>
      </c>
      <c r="N457" s="36">
        <f t="shared" ref="N457:N458" si="2067">SUM(F451:F457)</f>
        <v>36105</v>
      </c>
      <c r="O457" s="51">
        <f t="shared" ref="O457:O458" si="2068">SUM(J451:J457)</f>
        <v>82558</v>
      </c>
      <c r="P457" s="36">
        <f t="shared" ref="P457:P458" si="2069">SUM(K451:K457)</f>
        <v>1205</v>
      </c>
      <c r="Q457" s="46">
        <v>156</v>
      </c>
      <c r="R457" s="36">
        <f t="shared" ref="R457:R458" si="2070">(P457/N457)*100</f>
        <v>3.3374878825647416</v>
      </c>
      <c r="S457" s="46">
        <f t="shared" ref="S457:S458" si="2071">(P457/O457)*100</f>
        <v>1.4595799316843916</v>
      </c>
      <c r="T457" s="46">
        <v>419426</v>
      </c>
      <c r="U457" s="46">
        <v>2619</v>
      </c>
      <c r="V457" s="46">
        <v>293</v>
      </c>
      <c r="W457" s="46">
        <f t="shared" si="1622"/>
        <v>2326</v>
      </c>
      <c r="X457" s="46">
        <v>3</v>
      </c>
      <c r="Y457" s="36">
        <f t="shared" ref="Y457:Y458" si="2072">SUM(K444:K457)</f>
        <v>2861</v>
      </c>
      <c r="Z457" s="36">
        <f t="shared" ref="Z457:Z458" si="2073">SUM(X444:X457)</f>
        <v>326</v>
      </c>
      <c r="AA457" s="39">
        <f t="shared" ref="AA457:AA458" si="2074">(Z457/Y457)*100</f>
        <v>11.394617266689968</v>
      </c>
      <c r="AB457" s="46">
        <v>17813</v>
      </c>
      <c r="AC457" s="46">
        <v>137</v>
      </c>
      <c r="AD457" s="36">
        <f t="shared" ref="AD457:AD458" si="2075">SUM(AC444:AC457)</f>
        <v>12866</v>
      </c>
      <c r="AE457" s="36">
        <f t="shared" ref="AE457:AE458" si="2076">AD457+Z457</f>
        <v>13192</v>
      </c>
      <c r="AF457" s="36">
        <f t="shared" ref="AF457:AF458" si="2077">(Z457/AE457)*100</f>
        <v>2.4711946634323834</v>
      </c>
      <c r="AG457" s="36">
        <f t="shared" ref="AG457:AG458" si="2078">Y457/AD457</f>
        <v>0.22236903466500854</v>
      </c>
      <c r="AH457" s="46">
        <v>386068</v>
      </c>
      <c r="AI457" s="46">
        <f t="shared" si="2013"/>
        <v>15545</v>
      </c>
      <c r="AJ457" s="46">
        <v>1</v>
      </c>
      <c r="AL457" s="46">
        <f t="shared" si="946"/>
        <v>12926</v>
      </c>
      <c r="AM457" s="46">
        <f t="shared" si="947"/>
        <v>4.2469947022835974</v>
      </c>
      <c r="AN457" s="46">
        <f t="shared" si="948"/>
        <v>16.847861048568671</v>
      </c>
      <c r="AO457" s="46">
        <f t="shared" si="949"/>
        <v>11.187476135929744</v>
      </c>
      <c r="AP457" s="46">
        <f t="shared" si="950"/>
        <v>1.8848504342232231</v>
      </c>
      <c r="AQ457" s="46">
        <f t="shared" si="951"/>
        <v>14.963010614345448</v>
      </c>
      <c r="AR457" s="104">
        <f t="shared" si="1760"/>
        <v>41.364565098080718</v>
      </c>
      <c r="AS457" s="104">
        <f t="shared" si="1761"/>
        <v>4.713333876957118</v>
      </c>
      <c r="AT457" s="104">
        <f t="shared" si="1762"/>
        <v>522.00895591268943</v>
      </c>
      <c r="AU457" s="104">
        <f t="shared" si="1763"/>
        <v>1193.6301172203243</v>
      </c>
      <c r="AV457" s="36"/>
      <c r="AW457" s="61"/>
      <c r="AX457" s="61"/>
      <c r="BA457" s="51"/>
      <c r="BD457" s="51"/>
      <c r="BE457" s="50">
        <f t="shared" si="1921"/>
        <v>44353</v>
      </c>
      <c r="BF457" s="36">
        <f t="shared" si="225"/>
        <v>419426</v>
      </c>
      <c r="BG457" s="36">
        <f t="shared" si="226"/>
        <v>17813</v>
      </c>
      <c r="BK457" s="51"/>
      <c r="BL457" s="51"/>
      <c r="BM457" s="51"/>
      <c r="BN457" s="51"/>
      <c r="BO457" s="51"/>
    </row>
    <row r="458" spans="1:67" x14ac:dyDescent="0.3">
      <c r="B458" s="3">
        <v>6</v>
      </c>
      <c r="C458" s="3">
        <v>7</v>
      </c>
      <c r="D458" s="3">
        <v>457</v>
      </c>
      <c r="E458" s="84">
        <f t="shared" si="1764"/>
        <v>44354</v>
      </c>
      <c r="F458" s="11">
        <v>1583</v>
      </c>
      <c r="G458" s="11">
        <v>4018</v>
      </c>
      <c r="H458" s="11">
        <v>41</v>
      </c>
      <c r="I458" s="11">
        <v>6</v>
      </c>
      <c r="J458" s="11">
        <f t="shared" si="230"/>
        <v>5601</v>
      </c>
      <c r="K458" s="3">
        <v>47</v>
      </c>
      <c r="L458" s="2">
        <f t="shared" si="2066"/>
        <v>47</v>
      </c>
      <c r="N458" s="2">
        <f t="shared" si="2067"/>
        <v>35762</v>
      </c>
      <c r="O458" s="11">
        <f t="shared" si="2068"/>
        <v>83782</v>
      </c>
      <c r="P458" s="2">
        <f t="shared" si="2069"/>
        <v>1199</v>
      </c>
      <c r="R458" s="2">
        <f t="shared" si="2070"/>
        <v>3.3527207650578825</v>
      </c>
      <c r="S458" s="3">
        <f t="shared" si="2071"/>
        <v>1.431094984602898</v>
      </c>
      <c r="T458" s="3">
        <v>419473</v>
      </c>
      <c r="U458" s="3">
        <v>2613</v>
      </c>
      <c r="V458" s="3">
        <v>287</v>
      </c>
      <c r="W458" s="3">
        <f t="shared" si="1622"/>
        <v>2326</v>
      </c>
      <c r="X458" s="3">
        <v>7</v>
      </c>
      <c r="Y458" s="2">
        <f t="shared" si="2072"/>
        <v>2827</v>
      </c>
      <c r="Z458" s="2">
        <f t="shared" si="2073"/>
        <v>324</v>
      </c>
      <c r="AA458" s="19">
        <f t="shared" si="2074"/>
        <v>11.460912628227804</v>
      </c>
      <c r="AB458" s="3">
        <v>17820</v>
      </c>
      <c r="AC458" s="3">
        <v>31</v>
      </c>
      <c r="AD458" s="2">
        <f t="shared" si="2075"/>
        <v>12714</v>
      </c>
      <c r="AE458" s="2">
        <f t="shared" si="2076"/>
        <v>13038</v>
      </c>
      <c r="AF458" s="2">
        <f t="shared" si="2077"/>
        <v>2.4850437183617116</v>
      </c>
      <c r="AG458" s="2">
        <f t="shared" si="2078"/>
        <v>0.22235331131036654</v>
      </c>
      <c r="AH458" s="3">
        <v>386099</v>
      </c>
      <c r="AI458" s="3">
        <f t="shared" si="2013"/>
        <v>15554</v>
      </c>
      <c r="AJ458" s="3">
        <v>0</v>
      </c>
      <c r="AL458" s="3">
        <f t="shared" si="946"/>
        <v>12941</v>
      </c>
      <c r="AM458" s="3">
        <f t="shared" si="947"/>
        <v>4.2481876068304754</v>
      </c>
      <c r="AN458" s="3">
        <f t="shared" si="948"/>
        <v>16.799537096566798</v>
      </c>
      <c r="AO458" s="3">
        <f t="shared" si="949"/>
        <v>10.983543819364714</v>
      </c>
      <c r="AP458" s="3">
        <f t="shared" si="950"/>
        <v>1.8451845184518452</v>
      </c>
      <c r="AQ458" s="3">
        <f t="shared" si="951"/>
        <v>14.954352578114955</v>
      </c>
      <c r="AR458" s="103">
        <f t="shared" si="1760"/>
        <v>40.87299039925697</v>
      </c>
      <c r="AS458" s="103">
        <f t="shared" si="1761"/>
        <v>4.6844177182027797</v>
      </c>
      <c r="AT458" s="103">
        <f t="shared" si="1762"/>
        <v>517.04983468632042</v>
      </c>
      <c r="AU458" s="103">
        <f t="shared" si="1763"/>
        <v>1211.3268063779794</v>
      </c>
      <c r="AV458" s="2"/>
      <c r="AW458" s="60"/>
      <c r="AX458" s="60"/>
      <c r="BE458" s="6">
        <f t="shared" si="1921"/>
        <v>44354</v>
      </c>
      <c r="BF458" s="2">
        <f t="shared" si="225"/>
        <v>419473</v>
      </c>
      <c r="BG458" s="2">
        <f t="shared" si="226"/>
        <v>17820</v>
      </c>
    </row>
    <row r="459" spans="1:67" x14ac:dyDescent="0.3">
      <c r="B459" s="3">
        <v>6</v>
      </c>
      <c r="C459" s="3">
        <v>8</v>
      </c>
      <c r="D459" s="3">
        <v>458</v>
      </c>
      <c r="E459" s="84">
        <f t="shared" si="1764"/>
        <v>44355</v>
      </c>
      <c r="F459" s="11">
        <v>3680</v>
      </c>
      <c r="G459" s="11">
        <v>9678</v>
      </c>
      <c r="H459" s="11">
        <v>144</v>
      </c>
      <c r="I459" s="11">
        <v>64</v>
      </c>
      <c r="J459" s="11">
        <f t="shared" si="230"/>
        <v>13358</v>
      </c>
      <c r="K459" s="3">
        <v>208</v>
      </c>
      <c r="L459" s="2">
        <f t="shared" ref="L459" si="2079">T459-T458</f>
        <v>208</v>
      </c>
      <c r="N459" s="2">
        <f t="shared" ref="N459" si="2080">SUM(F453:F459)</f>
        <v>32975</v>
      </c>
      <c r="O459" s="11">
        <f t="shared" ref="O459" si="2081">SUM(J453:J459)</f>
        <v>80162</v>
      </c>
      <c r="P459" s="2">
        <f t="shared" ref="P459" si="2082">SUM(K453:K459)</f>
        <v>1104</v>
      </c>
      <c r="R459" s="2">
        <f t="shared" ref="R459" si="2083">(P459/N459)*100</f>
        <v>3.3479909021986352</v>
      </c>
      <c r="S459" s="3">
        <f t="shared" ref="S459" si="2084">(P459/O459)*100</f>
        <v>1.3772111474264614</v>
      </c>
      <c r="T459" s="3">
        <v>419681</v>
      </c>
      <c r="U459" s="3">
        <v>2521</v>
      </c>
      <c r="V459" s="3">
        <v>277</v>
      </c>
      <c r="W459" s="3">
        <f t="shared" si="1622"/>
        <v>2244</v>
      </c>
      <c r="X459" s="3">
        <v>34</v>
      </c>
      <c r="Y459" s="2">
        <f t="shared" ref="Y459" si="2085">SUM(K446:K459)</f>
        <v>2954</v>
      </c>
      <c r="Z459" s="2">
        <f t="shared" ref="Z459" si="2086">SUM(X446:X459)</f>
        <v>341</v>
      </c>
      <c r="AA459" s="19">
        <f t="shared" ref="AA459" si="2087">(Z459/Y459)*100</f>
        <v>11.543669600541637</v>
      </c>
      <c r="AB459" s="3">
        <v>17854</v>
      </c>
      <c r="AC459" s="3">
        <v>594</v>
      </c>
      <c r="AD459" s="2">
        <f t="shared" ref="AD459" si="2088">SUM(AC446:AC459)</f>
        <v>12990</v>
      </c>
      <c r="AE459" s="2">
        <f t="shared" ref="AE459" si="2089">AD459+Z459</f>
        <v>13331</v>
      </c>
      <c r="AF459" s="2">
        <f t="shared" ref="AF459" si="2090">(Z459/AE459)*100</f>
        <v>2.5579476408371464</v>
      </c>
      <c r="AG459" s="2">
        <f t="shared" ref="AG459" si="2091">Y459/AD459</f>
        <v>0.22740569668976135</v>
      </c>
      <c r="AH459" s="3">
        <v>386693</v>
      </c>
      <c r="AI459" s="3">
        <f t="shared" si="2013"/>
        <v>15134</v>
      </c>
      <c r="AJ459" s="3">
        <v>0</v>
      </c>
      <c r="AL459" s="3">
        <f t="shared" si="946"/>
        <v>12613</v>
      </c>
      <c r="AM459" s="3">
        <f t="shared" si="947"/>
        <v>4.254183534637022</v>
      </c>
      <c r="AN459" s="3">
        <f t="shared" si="948"/>
        <v>16.657856482093301</v>
      </c>
      <c r="AO459" s="3">
        <f t="shared" si="949"/>
        <v>10.987703292344307</v>
      </c>
      <c r="AP459" s="3">
        <f t="shared" si="950"/>
        <v>1.8303158451169552</v>
      </c>
      <c r="AQ459" s="3">
        <f t="shared" si="951"/>
        <v>14.827540636976345</v>
      </c>
      <c r="AR459" s="103">
        <f t="shared" si="1760"/>
        <v>42.709166480157442</v>
      </c>
      <c r="AS459" s="103">
        <f t="shared" si="1761"/>
        <v>4.9302050676146534</v>
      </c>
      <c r="AT459" s="103">
        <f t="shared" si="1762"/>
        <v>476.75516746215021</v>
      </c>
      <c r="AU459" s="103">
        <f t="shared" si="1763"/>
        <v>1158.9885590326273</v>
      </c>
      <c r="AV459" s="2"/>
      <c r="AW459" s="60"/>
      <c r="AX459" s="60"/>
      <c r="BE459" s="6">
        <f t="shared" si="1921"/>
        <v>44355</v>
      </c>
      <c r="BF459" s="2">
        <f t="shared" si="225"/>
        <v>419681</v>
      </c>
      <c r="BG459" s="2">
        <f t="shared" si="226"/>
        <v>17854</v>
      </c>
    </row>
    <row r="460" spans="1:67" x14ac:dyDescent="0.3">
      <c r="B460" s="3">
        <v>6</v>
      </c>
      <c r="C460" s="3">
        <v>9</v>
      </c>
      <c r="D460" s="3">
        <v>459</v>
      </c>
      <c r="E460" s="84">
        <f t="shared" si="1764"/>
        <v>44356</v>
      </c>
      <c r="F460" s="11">
        <v>5064</v>
      </c>
      <c r="G460" s="11">
        <v>10085</v>
      </c>
      <c r="H460" s="11">
        <v>91</v>
      </c>
      <c r="I460" s="11">
        <v>87</v>
      </c>
      <c r="J460" s="11">
        <f t="shared" si="230"/>
        <v>15149</v>
      </c>
      <c r="K460" s="3">
        <v>178</v>
      </c>
      <c r="L460" s="2">
        <f t="shared" ref="L460" si="2092">T460-T459</f>
        <v>178</v>
      </c>
      <c r="N460" s="2">
        <f t="shared" ref="N460" si="2093">SUM(F454:F460)</f>
        <v>31232</v>
      </c>
      <c r="O460" s="11">
        <f t="shared" ref="O460" si="2094">SUM(J454:J460)</f>
        <v>82053</v>
      </c>
      <c r="P460" s="2">
        <f t="shared" ref="P460" si="2095">SUM(K454:K460)</f>
        <v>1046</v>
      </c>
      <c r="R460" s="2">
        <f t="shared" ref="R460" si="2096">(P460/N460)*100</f>
        <v>3.3491290983606556</v>
      </c>
      <c r="S460" s="3">
        <f t="shared" ref="S460" si="2097">(P460/O460)*100</f>
        <v>1.2747858091721205</v>
      </c>
      <c r="T460" s="3">
        <v>419859</v>
      </c>
      <c r="U460" s="3">
        <v>2467</v>
      </c>
      <c r="V460" s="3">
        <v>267</v>
      </c>
      <c r="W460" s="3">
        <f t="shared" si="1622"/>
        <v>2200</v>
      </c>
      <c r="X460" s="3">
        <v>6</v>
      </c>
      <c r="Y460" s="2">
        <f t="shared" ref="Y460" si="2098">SUM(K447:K460)</f>
        <v>2726</v>
      </c>
      <c r="Z460" s="2">
        <f t="shared" ref="Z460" si="2099">SUM(X447:X460)</f>
        <v>279</v>
      </c>
      <c r="AA460" s="19">
        <f t="shared" ref="AA460" si="2100">(Z460/Y460)*100</f>
        <v>10.234776228906824</v>
      </c>
      <c r="AB460" s="3">
        <v>17860</v>
      </c>
      <c r="AC460" s="3">
        <v>723</v>
      </c>
      <c r="AD460" s="2">
        <f t="shared" ref="AD460" si="2101">SUM(AC447:AC460)</f>
        <v>11290</v>
      </c>
      <c r="AE460" s="2">
        <f t="shared" ref="AE460" si="2102">AD460+Z460</f>
        <v>11569</v>
      </c>
      <c r="AF460" s="2">
        <f t="shared" ref="AF460" si="2103">(Z460/AE460)*100</f>
        <v>2.4116172530037168</v>
      </c>
      <c r="AG460" s="2">
        <f t="shared" ref="AG460" si="2104">Y460/AD460</f>
        <v>0.24145261293179804</v>
      </c>
      <c r="AH460" s="3">
        <v>387416</v>
      </c>
      <c r="AI460" s="3">
        <f t="shared" si="2013"/>
        <v>14583</v>
      </c>
      <c r="AJ460" s="3">
        <v>1</v>
      </c>
      <c r="AL460" s="3">
        <f t="shared" si="946"/>
        <v>12116</v>
      </c>
      <c r="AM460" s="3">
        <f t="shared" si="947"/>
        <v>4.2538090168366045</v>
      </c>
      <c r="AN460" s="3">
        <f t="shared" si="948"/>
        <v>16.916958101899471</v>
      </c>
      <c r="AO460" s="3">
        <f t="shared" si="949"/>
        <v>10.822861775435753</v>
      </c>
      <c r="AP460" s="3">
        <f t="shared" si="950"/>
        <v>1.8308989919769596</v>
      </c>
      <c r="AQ460" s="3">
        <f t="shared" si="951"/>
        <v>15.086059109922513</v>
      </c>
      <c r="AR460" s="103">
        <f t="shared" si="1760"/>
        <v>39.412724382162892</v>
      </c>
      <c r="AS460" s="103">
        <f t="shared" si="1761"/>
        <v>4.0338041462301719</v>
      </c>
      <c r="AT460" s="103">
        <f t="shared" si="1762"/>
        <v>451.55473510774448</v>
      </c>
      <c r="AU460" s="103">
        <f t="shared" si="1763"/>
        <v>1186.3287871348541</v>
      </c>
      <c r="AV460" s="2"/>
      <c r="AW460" s="60"/>
      <c r="AX460" s="60"/>
      <c r="BE460" s="6">
        <f t="shared" si="1921"/>
        <v>44356</v>
      </c>
      <c r="BF460" s="2">
        <f t="shared" si="225"/>
        <v>419859</v>
      </c>
      <c r="BG460" s="2">
        <f t="shared" si="226"/>
        <v>17860</v>
      </c>
    </row>
    <row r="461" spans="1:67" x14ac:dyDescent="0.3">
      <c r="B461" s="3">
        <v>6</v>
      </c>
      <c r="C461" s="3">
        <v>10</v>
      </c>
      <c r="D461" s="3">
        <v>460</v>
      </c>
      <c r="E461" s="84">
        <f t="shared" si="1764"/>
        <v>44357</v>
      </c>
      <c r="F461" s="11">
        <v>3415</v>
      </c>
      <c r="G461" s="11">
        <v>6505</v>
      </c>
      <c r="H461" s="11">
        <v>66</v>
      </c>
      <c r="I461" s="11">
        <v>65</v>
      </c>
      <c r="J461" s="11">
        <f t="shared" si="230"/>
        <v>9920</v>
      </c>
      <c r="K461" s="3">
        <v>131</v>
      </c>
      <c r="L461" s="2">
        <f t="shared" ref="L461" si="2105">T461-T460</f>
        <v>131</v>
      </c>
      <c r="N461" s="2">
        <f t="shared" ref="N461" si="2106">SUM(F455:F461)</f>
        <v>29680</v>
      </c>
      <c r="O461" s="11">
        <f t="shared" ref="O461" si="2107">SUM(J455:J461)</f>
        <v>79931</v>
      </c>
      <c r="P461" s="2">
        <f t="shared" ref="P461" si="2108">SUM(K455:K461)</f>
        <v>980</v>
      </c>
      <c r="R461" s="2">
        <f t="shared" ref="R461" si="2109">(P461/N461)*100</f>
        <v>3.3018867924528301</v>
      </c>
      <c r="S461" s="3">
        <f t="shared" ref="S461" si="2110">(P461/O461)*100</f>
        <v>1.2260574745718182</v>
      </c>
      <c r="T461" s="3">
        <v>419990</v>
      </c>
      <c r="U461" s="3">
        <v>2407</v>
      </c>
      <c r="V461" s="3">
        <v>256</v>
      </c>
      <c r="W461" s="3">
        <f t="shared" si="1622"/>
        <v>2151</v>
      </c>
      <c r="X461" s="3">
        <v>12</v>
      </c>
      <c r="Y461" s="2">
        <f t="shared" ref="Y461" si="2111">SUM(K448:K461)</f>
        <v>2464</v>
      </c>
      <c r="Z461" s="2">
        <f t="shared" ref="Z461" si="2112">SUM(X448:X461)</f>
        <v>255</v>
      </c>
      <c r="AA461" s="19">
        <f t="shared" ref="AA461" si="2113">(Z461/Y461)*100</f>
        <v>10.349025974025974</v>
      </c>
      <c r="AB461" s="3">
        <v>17872</v>
      </c>
      <c r="AC461" s="3">
        <v>499</v>
      </c>
      <c r="AD461" s="2">
        <f t="shared" ref="AD461" si="2114">SUM(AC448:AC461)</f>
        <v>10597</v>
      </c>
      <c r="AE461" s="2">
        <f t="shared" ref="AE461" si="2115">AD461+Z461</f>
        <v>10852</v>
      </c>
      <c r="AF461" s="2">
        <f t="shared" ref="AF461" si="2116">(Z461/AE461)*100</f>
        <v>2.3497972723921858</v>
      </c>
      <c r="AG461" s="2">
        <f t="shared" ref="AG461" si="2117">Y461/AD461</f>
        <v>0.23251863735019346</v>
      </c>
      <c r="AH461" s="3">
        <v>387915</v>
      </c>
      <c r="AI461" s="3">
        <f t="shared" si="2013"/>
        <v>14203</v>
      </c>
      <c r="AJ461" s="3">
        <v>1</v>
      </c>
      <c r="AL461" s="3">
        <f t="shared" si="946"/>
        <v>11796</v>
      </c>
      <c r="AM461" s="3">
        <f t="shared" si="947"/>
        <v>4.2553394128431625</v>
      </c>
      <c r="AN461" s="3">
        <f t="shared" si="948"/>
        <v>16.947123847074561</v>
      </c>
      <c r="AO461" s="3">
        <f t="shared" si="949"/>
        <v>10.635646032405484</v>
      </c>
      <c r="AP461" s="3">
        <f t="shared" si="950"/>
        <v>1.8024361050482292</v>
      </c>
      <c r="AQ461" s="3">
        <f t="shared" si="951"/>
        <v>15.144687742026333</v>
      </c>
      <c r="AR461" s="103">
        <f t="shared" si="1760"/>
        <v>35.624707585344602</v>
      </c>
      <c r="AS461" s="103">
        <f t="shared" si="1761"/>
        <v>3.6868102411781134</v>
      </c>
      <c r="AT461" s="103">
        <f t="shared" si="1762"/>
        <v>429.11579591437811</v>
      </c>
      <c r="AU461" s="103">
        <f t="shared" si="1763"/>
        <v>1155.6487426965014</v>
      </c>
      <c r="AV461" s="2"/>
      <c r="AW461" s="60"/>
      <c r="AX461" s="60"/>
      <c r="BE461" s="6">
        <f t="shared" si="1921"/>
        <v>44357</v>
      </c>
      <c r="BF461" s="2">
        <f t="shared" si="225"/>
        <v>419990</v>
      </c>
      <c r="BG461" s="2">
        <f t="shared" si="226"/>
        <v>17872</v>
      </c>
    </row>
    <row r="462" spans="1:67" x14ac:dyDescent="0.3">
      <c r="B462" s="3">
        <v>6</v>
      </c>
      <c r="C462" s="3">
        <v>11</v>
      </c>
      <c r="D462" s="3">
        <v>461</v>
      </c>
      <c r="E462" s="84">
        <f t="shared" si="1764"/>
        <v>44358</v>
      </c>
      <c r="F462" s="11">
        <v>5039</v>
      </c>
      <c r="G462" s="11">
        <v>9227</v>
      </c>
      <c r="H462" s="11">
        <v>56</v>
      </c>
      <c r="I462" s="11">
        <v>44</v>
      </c>
      <c r="J462" s="11">
        <f t="shared" si="230"/>
        <v>14266</v>
      </c>
      <c r="K462" s="3">
        <v>100</v>
      </c>
      <c r="L462" s="2">
        <f t="shared" ref="L462" si="2118">T462-T461</f>
        <v>100</v>
      </c>
      <c r="N462" s="2">
        <f t="shared" ref="N462" si="2119">SUM(F456:F462)</f>
        <v>28505</v>
      </c>
      <c r="O462" s="11">
        <f t="shared" ref="O462" si="2120">SUM(J456:J462)</f>
        <v>78902</v>
      </c>
      <c r="P462" s="2">
        <f t="shared" ref="P462" si="2121">SUM(K456:K462)</f>
        <v>910</v>
      </c>
      <c r="R462" s="2">
        <f t="shared" ref="R462" si="2122">(P462/N462)*100</f>
        <v>3.1924223820382389</v>
      </c>
      <c r="S462" s="3">
        <f t="shared" ref="S462" si="2123">(P462/O462)*100</f>
        <v>1.1533294466553445</v>
      </c>
      <c r="T462" s="3">
        <v>420090</v>
      </c>
      <c r="U462" s="3">
        <v>2335</v>
      </c>
      <c r="V462" s="3">
        <v>253</v>
      </c>
      <c r="W462" s="3">
        <f t="shared" si="1622"/>
        <v>2082</v>
      </c>
      <c r="X462" s="3">
        <v>15</v>
      </c>
      <c r="Y462" s="2">
        <f t="shared" ref="Y462" si="2124">SUM(K449:K462)</f>
        <v>2271</v>
      </c>
      <c r="Z462" s="2">
        <f t="shared" ref="Z462" si="2125">SUM(X449:X462)</f>
        <v>250</v>
      </c>
      <c r="AA462" s="19">
        <f t="shared" ref="AA462" si="2126">(Z462/Y462)*100</f>
        <v>11.008366358432408</v>
      </c>
      <c r="AB462" s="3">
        <v>17887</v>
      </c>
      <c r="AC462" s="3">
        <v>670</v>
      </c>
      <c r="AD462" s="2">
        <f t="shared" ref="AD462" si="2127">SUM(AC449:AC462)</f>
        <v>9429</v>
      </c>
      <c r="AE462" s="2">
        <f t="shared" ref="AE462" si="2128">AD462+Z462</f>
        <v>9679</v>
      </c>
      <c r="AF462" s="2">
        <f t="shared" ref="AF462" si="2129">(Z462/AE462)*100</f>
        <v>2.5829114577952268</v>
      </c>
      <c r="AG462" s="2">
        <f t="shared" ref="AG462" si="2130">Y462/AD462</f>
        <v>0.24085268851415845</v>
      </c>
      <c r="AH462" s="3">
        <v>388585</v>
      </c>
      <c r="AI462" s="3">
        <f t="shared" si="2013"/>
        <v>13618</v>
      </c>
      <c r="AJ462" s="3">
        <v>1</v>
      </c>
      <c r="AL462" s="3">
        <f t="shared" si="946"/>
        <v>11283</v>
      </c>
      <c r="AM462" s="3">
        <f t="shared" si="947"/>
        <v>4.2578971172843909</v>
      </c>
      <c r="AN462" s="3">
        <f t="shared" si="948"/>
        <v>17.146423850785723</v>
      </c>
      <c r="AO462" s="3">
        <f t="shared" si="949"/>
        <v>10.835117773019272</v>
      </c>
      <c r="AP462" s="3">
        <f t="shared" si="950"/>
        <v>1.8578352180936994</v>
      </c>
      <c r="AQ462" s="3">
        <f t="shared" si="951"/>
        <v>15.288588632692024</v>
      </c>
      <c r="AR462" s="103">
        <f t="shared" si="1760"/>
        <v>32.834298265550963</v>
      </c>
      <c r="AS462" s="103">
        <f t="shared" si="1761"/>
        <v>3.6145198442922686</v>
      </c>
      <c r="AT462" s="103">
        <f t="shared" si="1762"/>
        <v>412.12755264620449</v>
      </c>
      <c r="AU462" s="103">
        <f t="shared" si="1763"/>
        <v>1140.7713790173941</v>
      </c>
      <c r="AV462" s="2"/>
      <c r="AW462" s="60"/>
      <c r="AX462" s="60"/>
      <c r="BE462" s="6">
        <f t="shared" si="1921"/>
        <v>44358</v>
      </c>
      <c r="BF462" s="2">
        <f t="shared" si="225"/>
        <v>420090</v>
      </c>
      <c r="BG462" s="2">
        <f t="shared" si="226"/>
        <v>17887</v>
      </c>
    </row>
    <row r="463" spans="1:67" x14ac:dyDescent="0.3">
      <c r="B463" s="3">
        <v>6</v>
      </c>
      <c r="C463" s="3">
        <v>12</v>
      </c>
      <c r="D463" s="3">
        <v>462</v>
      </c>
      <c r="E463" s="84">
        <f t="shared" si="1764"/>
        <v>44359</v>
      </c>
      <c r="F463" s="11">
        <v>5147</v>
      </c>
      <c r="G463" s="11">
        <v>8214</v>
      </c>
      <c r="H463" s="11">
        <v>73</v>
      </c>
      <c r="I463" s="11">
        <v>50</v>
      </c>
      <c r="J463" s="11">
        <f t="shared" si="230"/>
        <v>13361</v>
      </c>
      <c r="K463" s="3">
        <v>123</v>
      </c>
      <c r="L463" s="2">
        <f t="shared" ref="L463" si="2131">T463-T462</f>
        <v>123</v>
      </c>
      <c r="N463" s="2">
        <f t="shared" ref="N463" si="2132">SUM(F457:F463)</f>
        <v>27110</v>
      </c>
      <c r="O463" s="11">
        <f t="shared" ref="O463" si="2133">SUM(J457:J463)</f>
        <v>77988</v>
      </c>
      <c r="P463" s="2">
        <f t="shared" ref="P463" si="2134">SUM(K457:K463)</f>
        <v>876</v>
      </c>
      <c r="R463" s="2">
        <f t="shared" ref="R463" si="2135">(P463/N463)*100</f>
        <v>3.2312799704905935</v>
      </c>
      <c r="S463" s="3">
        <f t="shared" ref="S463" si="2136">(P463/O463)*100</f>
        <v>1.1232497307278042</v>
      </c>
      <c r="T463" s="3">
        <v>420213</v>
      </c>
      <c r="U463" s="3">
        <v>2290</v>
      </c>
      <c r="V463" s="3">
        <v>246</v>
      </c>
      <c r="W463" s="3">
        <f t="shared" si="1622"/>
        <v>2044</v>
      </c>
      <c r="X463" s="3">
        <v>6</v>
      </c>
      <c r="Y463" s="2">
        <f t="shared" ref="Y463" si="2137">SUM(K450:K463)</f>
        <v>2107</v>
      </c>
      <c r="Z463" s="2">
        <f t="shared" ref="Z463" si="2138">SUM(X450:X463)</f>
        <v>241</v>
      </c>
      <c r="AA463" s="19">
        <f t="shared" ref="AA463" si="2139">(Z463/Y463)*100</f>
        <v>11.438063597532036</v>
      </c>
      <c r="AB463" s="3">
        <v>17893</v>
      </c>
      <c r="AC463" s="3">
        <v>783</v>
      </c>
      <c r="AD463" s="2">
        <f t="shared" ref="AD463" si="2140">SUM(AC450:AC463)</f>
        <v>9114</v>
      </c>
      <c r="AE463" s="2">
        <f t="shared" ref="AE463" si="2141">AD463+Z463</f>
        <v>9355</v>
      </c>
      <c r="AF463" s="2">
        <f t="shared" ref="AF463" si="2142">(Z463/AE463)*100</f>
        <v>2.5761624799572425</v>
      </c>
      <c r="AG463" s="2">
        <f t="shared" ref="AG463" si="2143">Y463/AD463</f>
        <v>0.23118279569892472</v>
      </c>
      <c r="AH463" s="3">
        <v>389368</v>
      </c>
      <c r="AI463" s="3">
        <f t="shared" si="2013"/>
        <v>12952</v>
      </c>
      <c r="AJ463" s="3">
        <v>4</v>
      </c>
      <c r="AL463" s="3">
        <f t="shared" si="946"/>
        <v>10662</v>
      </c>
      <c r="AM463" s="3">
        <f t="shared" si="947"/>
        <v>4.2580786410701243</v>
      </c>
      <c r="AN463" s="3">
        <f t="shared" si="948"/>
        <v>17.680667078443484</v>
      </c>
      <c r="AO463" s="3">
        <f t="shared" si="949"/>
        <v>10.742358078602621</v>
      </c>
      <c r="AP463" s="3">
        <f t="shared" si="950"/>
        <v>1.8993205682520073</v>
      </c>
      <c r="AQ463" s="3">
        <f t="shared" si="951"/>
        <v>15.781346510191478</v>
      </c>
      <c r="AR463" s="103">
        <f t="shared" si="1760"/>
        <v>30.463173247695238</v>
      </c>
      <c r="AS463" s="103">
        <f t="shared" si="1761"/>
        <v>3.4843971298977463</v>
      </c>
      <c r="AT463" s="103">
        <f t="shared" si="1762"/>
        <v>391.95853191505358</v>
      </c>
      <c r="AU463" s="103">
        <f t="shared" si="1763"/>
        <v>1127.5566944666616</v>
      </c>
      <c r="AV463" s="2"/>
      <c r="AW463" s="60"/>
      <c r="AX463" s="60"/>
      <c r="BE463" s="6">
        <f t="shared" si="1921"/>
        <v>44359</v>
      </c>
      <c r="BF463" s="2">
        <f t="shared" si="225"/>
        <v>420213</v>
      </c>
      <c r="BG463" s="2">
        <f t="shared" si="226"/>
        <v>17893</v>
      </c>
    </row>
    <row r="464" spans="1:67" s="46" customFormat="1" x14ac:dyDescent="0.3">
      <c r="A464" s="98" t="s">
        <v>52</v>
      </c>
      <c r="B464" s="46">
        <v>6</v>
      </c>
      <c r="C464" s="46">
        <v>13</v>
      </c>
      <c r="D464" s="46">
        <v>463</v>
      </c>
      <c r="E464" s="83">
        <f t="shared" si="1764"/>
        <v>44360</v>
      </c>
      <c r="F464" s="51">
        <v>3836</v>
      </c>
      <c r="G464" s="51">
        <v>4503</v>
      </c>
      <c r="H464" s="51">
        <v>50</v>
      </c>
      <c r="I464" s="51">
        <v>31</v>
      </c>
      <c r="J464" s="51">
        <f t="shared" si="230"/>
        <v>8339</v>
      </c>
      <c r="K464" s="46">
        <v>81</v>
      </c>
      <c r="L464" s="36">
        <f t="shared" ref="L464:L465" si="2144">T464-T463</f>
        <v>81</v>
      </c>
      <c r="M464" s="46">
        <v>868</v>
      </c>
      <c r="N464" s="36">
        <f t="shared" ref="N464:N465" si="2145">SUM(F458:F464)</f>
        <v>27764</v>
      </c>
      <c r="O464" s="51">
        <f t="shared" ref="O464:O465" si="2146">SUM(J458:J464)</f>
        <v>79994</v>
      </c>
      <c r="P464" s="36">
        <f t="shared" ref="P464:P465" si="2147">SUM(K458:K464)</f>
        <v>868</v>
      </c>
      <c r="Q464" s="46">
        <v>85</v>
      </c>
      <c r="R464" s="36">
        <f t="shared" ref="R464:R465" si="2148">(P464/N464)*100</f>
        <v>3.1263506699322865</v>
      </c>
      <c r="S464" s="46">
        <f t="shared" ref="S464:S465" si="2149">(P464/O464)*100</f>
        <v>1.0850813811035829</v>
      </c>
      <c r="T464" s="46">
        <v>420294</v>
      </c>
      <c r="U464" s="46">
        <v>2283</v>
      </c>
      <c r="V464" s="46">
        <v>246</v>
      </c>
      <c r="W464" s="46">
        <f t="shared" si="1622"/>
        <v>2037</v>
      </c>
      <c r="X464" s="46">
        <v>5</v>
      </c>
      <c r="Y464" s="36">
        <f t="shared" ref="Y464:Y465" si="2150">SUM(K451:K464)</f>
        <v>2073</v>
      </c>
      <c r="Z464" s="36">
        <f t="shared" ref="Z464:Z465" si="2151">SUM(X451:X464)</f>
        <v>241</v>
      </c>
      <c r="AA464" s="39">
        <f t="shared" ref="AA464:AA465" si="2152">(Z464/Y464)*100</f>
        <v>11.625663289917993</v>
      </c>
      <c r="AB464" s="46">
        <v>17898</v>
      </c>
      <c r="AC464" s="46">
        <v>34</v>
      </c>
      <c r="AD464" s="36">
        <f t="shared" ref="AD464:AD465" si="2153">SUM(AC451:AC464)</f>
        <v>9043</v>
      </c>
      <c r="AE464" s="36">
        <f t="shared" ref="AE464:AE465" si="2154">AD464+Z464</f>
        <v>9284</v>
      </c>
      <c r="AF464" s="36">
        <f t="shared" ref="AF464:AF465" si="2155">(Z464/AE464)*100</f>
        <v>2.5958638517880224</v>
      </c>
      <c r="AG464" s="36">
        <f t="shared" ref="AG464:AG465" si="2156">Y464/AD464</f>
        <v>0.22923808470640275</v>
      </c>
      <c r="AH464" s="46">
        <v>389402</v>
      </c>
      <c r="AI464" s="46">
        <f t="shared" si="2013"/>
        <v>12994</v>
      </c>
      <c r="AJ464" s="46">
        <v>0</v>
      </c>
      <c r="AL464" s="46">
        <f t="shared" si="946"/>
        <v>10711</v>
      </c>
      <c r="AM464" s="46">
        <f t="shared" si="947"/>
        <v>4.258447658067924</v>
      </c>
      <c r="AN464" s="46">
        <f t="shared" si="948"/>
        <v>17.569647529629059</v>
      </c>
      <c r="AO464" s="46">
        <f t="shared" si="949"/>
        <v>10.775295663600525</v>
      </c>
      <c r="AP464" s="46">
        <f t="shared" si="950"/>
        <v>1.8931814683700168</v>
      </c>
      <c r="AQ464" s="46">
        <f t="shared" si="951"/>
        <v>15.676466061259042</v>
      </c>
      <c r="AR464" s="104">
        <f t="shared" si="1760"/>
        <v>29.971598548871487</v>
      </c>
      <c r="AS464" s="104">
        <f t="shared" si="1761"/>
        <v>3.4843971298977463</v>
      </c>
      <c r="AT464" s="104">
        <f t="shared" si="1762"/>
        <v>401.41411582772218</v>
      </c>
      <c r="AU464" s="104">
        <f t="shared" si="1763"/>
        <v>1156.5596016972629</v>
      </c>
      <c r="AV464" s="36"/>
      <c r="AW464" s="61"/>
      <c r="AX464" s="61"/>
      <c r="BA464" s="51"/>
      <c r="BD464" s="51"/>
      <c r="BE464" s="50">
        <f t="shared" si="1921"/>
        <v>44360</v>
      </c>
      <c r="BF464" s="36">
        <f t="shared" si="225"/>
        <v>420294</v>
      </c>
      <c r="BG464" s="36">
        <f t="shared" si="226"/>
        <v>17898</v>
      </c>
      <c r="BK464" s="51"/>
      <c r="BL464" s="51"/>
      <c r="BM464" s="51"/>
      <c r="BN464" s="51"/>
      <c r="BO464" s="51"/>
    </row>
    <row r="465" spans="1:67" x14ac:dyDescent="0.3">
      <c r="B465" s="3">
        <v>6</v>
      </c>
      <c r="C465" s="3">
        <v>14</v>
      </c>
      <c r="D465" s="3">
        <v>464</v>
      </c>
      <c r="E465" s="84">
        <f t="shared" si="1764"/>
        <v>44361</v>
      </c>
      <c r="F465" s="11">
        <v>858</v>
      </c>
      <c r="G465" s="11">
        <v>2612</v>
      </c>
      <c r="H465" s="11">
        <v>37</v>
      </c>
      <c r="I465" s="11">
        <v>5</v>
      </c>
      <c r="J465" s="100">
        <f t="shared" si="230"/>
        <v>3470</v>
      </c>
      <c r="K465" s="3">
        <v>42</v>
      </c>
      <c r="L465" s="2">
        <f t="shared" si="2144"/>
        <v>42</v>
      </c>
      <c r="N465" s="2">
        <f t="shared" si="2145"/>
        <v>27039</v>
      </c>
      <c r="O465" s="11">
        <f t="shared" si="2146"/>
        <v>77863</v>
      </c>
      <c r="P465" s="2">
        <f t="shared" si="2147"/>
        <v>863</v>
      </c>
      <c r="R465" s="2">
        <f t="shared" si="2148"/>
        <v>3.1916860830652025</v>
      </c>
      <c r="S465" s="3">
        <f t="shared" si="2149"/>
        <v>1.1083569859882101</v>
      </c>
      <c r="T465" s="3">
        <v>420336</v>
      </c>
      <c r="U465" s="3">
        <v>2284</v>
      </c>
      <c r="V465" s="3">
        <v>247</v>
      </c>
      <c r="W465" s="3">
        <f t="shared" si="1622"/>
        <v>2037</v>
      </c>
      <c r="X465" s="3">
        <v>2</v>
      </c>
      <c r="Y465" s="2">
        <f t="shared" si="2150"/>
        <v>2062</v>
      </c>
      <c r="Z465" s="2">
        <f t="shared" si="2151"/>
        <v>238</v>
      </c>
      <c r="AA465" s="19">
        <f t="shared" si="2152"/>
        <v>11.542192046556741</v>
      </c>
      <c r="AB465" s="3">
        <v>17900</v>
      </c>
      <c r="AC465" s="3">
        <v>93</v>
      </c>
      <c r="AD465" s="2">
        <f t="shared" si="2153"/>
        <v>8958</v>
      </c>
      <c r="AE465" s="2">
        <f t="shared" si="2154"/>
        <v>9196</v>
      </c>
      <c r="AF465" s="2">
        <f t="shared" si="2155"/>
        <v>2.5880817746846456</v>
      </c>
      <c r="AG465" s="2">
        <f t="shared" si="2156"/>
        <v>0.23018530922080821</v>
      </c>
      <c r="AH465" s="3">
        <v>389495</v>
      </c>
      <c r="AI465" s="3">
        <f t="shared" si="2013"/>
        <v>12941</v>
      </c>
      <c r="AJ465" s="3">
        <v>0</v>
      </c>
      <c r="AL465" s="3">
        <f t="shared" si="946"/>
        <v>10657</v>
      </c>
      <c r="AM465" s="3">
        <f t="shared" si="947"/>
        <v>4.2584979635339346</v>
      </c>
      <c r="AN465" s="3">
        <f t="shared" si="948"/>
        <v>17.649331581794296</v>
      </c>
      <c r="AO465" s="3">
        <f t="shared" si="949"/>
        <v>10.814360770577935</v>
      </c>
      <c r="AP465" s="3">
        <f t="shared" si="950"/>
        <v>1.9086623908507843</v>
      </c>
      <c r="AQ465" s="3">
        <f t="shared" si="951"/>
        <v>15.740669190943512</v>
      </c>
      <c r="AR465" s="103">
        <f t="shared" si="1760"/>
        <v>29.812559675722632</v>
      </c>
      <c r="AS465" s="103">
        <f t="shared" si="1761"/>
        <v>3.4410228917662398</v>
      </c>
      <c r="AT465" s="103">
        <f t="shared" si="1762"/>
        <v>390.93200827927456</v>
      </c>
      <c r="AU465" s="103">
        <f t="shared" si="1763"/>
        <v>1125.7494345445155</v>
      </c>
      <c r="AV465" s="2"/>
      <c r="AW465" s="60"/>
      <c r="AX465" s="60"/>
      <c r="BE465" s="6">
        <f t="shared" si="1921"/>
        <v>44361</v>
      </c>
      <c r="BF465" s="2">
        <f t="shared" si="225"/>
        <v>420336</v>
      </c>
      <c r="BG465" s="2">
        <f t="shared" si="226"/>
        <v>17900</v>
      </c>
    </row>
    <row r="466" spans="1:67" x14ac:dyDescent="0.3">
      <c r="B466" s="3">
        <v>6</v>
      </c>
      <c r="C466" s="3">
        <v>15</v>
      </c>
      <c r="D466" s="3">
        <v>465</v>
      </c>
      <c r="E466" s="84">
        <f t="shared" si="1764"/>
        <v>44362</v>
      </c>
      <c r="F466" s="11">
        <v>4880</v>
      </c>
      <c r="G466" s="11">
        <v>12982</v>
      </c>
      <c r="H466" s="11">
        <v>94</v>
      </c>
      <c r="I466" s="11">
        <v>63</v>
      </c>
      <c r="J466" s="11">
        <f t="shared" si="230"/>
        <v>17862</v>
      </c>
      <c r="K466" s="3">
        <v>157</v>
      </c>
      <c r="L466" s="2">
        <f t="shared" ref="L466" si="2157">T466-T465</f>
        <v>157</v>
      </c>
      <c r="N466" s="2">
        <f t="shared" ref="N466" si="2158">SUM(F460:F466)</f>
        <v>28239</v>
      </c>
      <c r="O466" s="11">
        <f t="shared" ref="O466" si="2159">SUM(J460:J466)</f>
        <v>82367</v>
      </c>
      <c r="P466" s="2">
        <f t="shared" ref="P466" si="2160">SUM(K460:K466)</f>
        <v>812</v>
      </c>
      <c r="R466" s="2">
        <f t="shared" ref="R466" si="2161">(P466/N466)*100</f>
        <v>2.8754559297425546</v>
      </c>
      <c r="S466" s="3">
        <f t="shared" ref="S466" si="2162">(P466/O466)*100</f>
        <v>0.98583170444474133</v>
      </c>
      <c r="T466" s="3">
        <v>420493</v>
      </c>
      <c r="U466" s="3">
        <v>2239</v>
      </c>
      <c r="V466" s="3">
        <v>242</v>
      </c>
      <c r="W466" s="3">
        <f t="shared" si="1622"/>
        <v>1997</v>
      </c>
      <c r="X466" s="3">
        <v>15</v>
      </c>
      <c r="Y466" s="2">
        <f t="shared" ref="Y466" si="2163">SUM(K453:K466)</f>
        <v>1916</v>
      </c>
      <c r="Z466" s="2">
        <f t="shared" ref="Z466" si="2164">SUM(X453:X466)</f>
        <v>215</v>
      </c>
      <c r="AA466" s="19">
        <f t="shared" ref="AA466" si="2165">(Z466/Y466)*100</f>
        <v>11.221294363256785</v>
      </c>
      <c r="AB466" s="3">
        <v>17915</v>
      </c>
      <c r="AC466" s="3">
        <v>893</v>
      </c>
      <c r="AD466" s="2">
        <f t="shared" ref="AD466" si="2166">SUM(AC453:AC466)</f>
        <v>8205</v>
      </c>
      <c r="AE466" s="2">
        <f t="shared" ref="AE466" si="2167">AD466+Z466</f>
        <v>8420</v>
      </c>
      <c r="AF466" s="2">
        <f t="shared" ref="AF466" si="2168">(Z466/AE466)*100</f>
        <v>2.5534441805225652</v>
      </c>
      <c r="AG466" s="2">
        <f t="shared" ref="AG466" si="2169">Y466/AD466</f>
        <v>0.23351614868982329</v>
      </c>
      <c r="AH466" s="3">
        <v>390388</v>
      </c>
      <c r="AI466" s="3">
        <f t="shared" si="2013"/>
        <v>12190</v>
      </c>
      <c r="AJ466" s="3">
        <v>1</v>
      </c>
      <c r="AL466" s="3">
        <f t="shared" si="946"/>
        <v>9951</v>
      </c>
      <c r="AM466" s="3">
        <f t="shared" si="947"/>
        <v>4.2604752041056573</v>
      </c>
      <c r="AN466" s="3">
        <f t="shared" si="948"/>
        <v>18.367514356029531</v>
      </c>
      <c r="AO466" s="3">
        <f t="shared" si="949"/>
        <v>10.808396605627513</v>
      </c>
      <c r="AP466" s="3">
        <f t="shared" si="950"/>
        <v>1.9852337981952419</v>
      </c>
      <c r="AQ466" s="3">
        <f t="shared" si="951"/>
        <v>16.382280557834292</v>
      </c>
      <c r="AR466" s="103">
        <f t="shared" si="1760"/>
        <v>27.701680086655941</v>
      </c>
      <c r="AS466" s="103">
        <f t="shared" si="1761"/>
        <v>3.1084870660913504</v>
      </c>
      <c r="AT466" s="103">
        <f t="shared" si="1762"/>
        <v>408.28170353187744</v>
      </c>
      <c r="AU466" s="103">
        <f t="shared" si="1763"/>
        <v>1190.8686240592851</v>
      </c>
      <c r="AV466" s="2"/>
      <c r="AW466" s="60"/>
      <c r="AX466" s="60"/>
      <c r="BE466" s="6">
        <f t="shared" si="1921"/>
        <v>44362</v>
      </c>
      <c r="BF466" s="2">
        <f t="shared" si="225"/>
        <v>420493</v>
      </c>
      <c r="BG466" s="2">
        <f t="shared" si="226"/>
        <v>17915</v>
      </c>
    </row>
    <row r="467" spans="1:67" x14ac:dyDescent="0.3">
      <c r="B467" s="3">
        <v>6</v>
      </c>
      <c r="C467" s="3">
        <v>16</v>
      </c>
      <c r="D467" s="3">
        <v>466</v>
      </c>
      <c r="E467" s="84">
        <f t="shared" si="1764"/>
        <v>44363</v>
      </c>
      <c r="F467" s="11">
        <v>4350</v>
      </c>
      <c r="G467" s="11">
        <v>8850</v>
      </c>
      <c r="H467" s="11">
        <v>97</v>
      </c>
      <c r="I467" s="11">
        <v>64</v>
      </c>
      <c r="J467" s="11">
        <f t="shared" si="230"/>
        <v>13200</v>
      </c>
      <c r="K467" s="3">
        <v>161</v>
      </c>
      <c r="L467" s="2">
        <f t="shared" ref="L467" si="2170">T467-T466</f>
        <v>161</v>
      </c>
      <c r="N467" s="2">
        <f t="shared" ref="N467" si="2171">SUM(F461:F467)</f>
        <v>27525</v>
      </c>
      <c r="O467" s="11">
        <f t="shared" ref="O467" si="2172">SUM(J461:J467)</f>
        <v>80418</v>
      </c>
      <c r="P467" s="2">
        <f t="shared" ref="P467" si="2173">SUM(K461:K467)</f>
        <v>795</v>
      </c>
      <c r="R467" s="2">
        <f t="shared" ref="R467" si="2174">(P467/N467)*100</f>
        <v>2.888283378746594</v>
      </c>
      <c r="S467" s="3">
        <f t="shared" ref="S467" si="2175">(P467/O467)*100</f>
        <v>0.98858464522868017</v>
      </c>
      <c r="T467" s="3">
        <v>420654</v>
      </c>
      <c r="U467" s="3">
        <v>2097</v>
      </c>
      <c r="V467" s="3">
        <v>241</v>
      </c>
      <c r="W467" s="3">
        <f t="shared" si="1622"/>
        <v>1856</v>
      </c>
      <c r="X467" s="3">
        <v>17</v>
      </c>
      <c r="Y467" s="2">
        <f t="shared" ref="Y467" si="2176">SUM(K454:K467)</f>
        <v>1841</v>
      </c>
      <c r="Z467" s="2">
        <f t="shared" ref="Z467" si="2177">SUM(X454:X467)</f>
        <v>206</v>
      </c>
      <c r="AA467" s="19">
        <f t="shared" ref="AA467" si="2178">(Z467/Y467)*100</f>
        <v>11.189570885388376</v>
      </c>
      <c r="AB467" s="3">
        <v>17932</v>
      </c>
      <c r="AC467" s="3">
        <v>583</v>
      </c>
      <c r="AD467" s="2">
        <f t="shared" ref="AD467" si="2179">SUM(AC454:AC467)</f>
        <v>7206</v>
      </c>
      <c r="AE467" s="2">
        <f t="shared" ref="AE467" si="2180">AD467+Z467</f>
        <v>7412</v>
      </c>
      <c r="AF467" s="2">
        <f t="shared" ref="AF467" si="2181">(Z467/AE467)*100</f>
        <v>2.7792768483540202</v>
      </c>
      <c r="AG467" s="2">
        <f t="shared" ref="AG467" si="2182">Y467/AD467</f>
        <v>0.25548154315847904</v>
      </c>
      <c r="AH467" s="3">
        <v>390971</v>
      </c>
      <c r="AI467" s="3">
        <f t="shared" si="2013"/>
        <v>11751</v>
      </c>
      <c r="AJ467" s="3">
        <v>0</v>
      </c>
      <c r="AL467" s="3">
        <f t="shared" si="946"/>
        <v>9654</v>
      </c>
      <c r="AM467" s="3">
        <f t="shared" si="947"/>
        <v>4.2628858872137192</v>
      </c>
      <c r="AN467" s="3">
        <f t="shared" si="948"/>
        <v>17.845289762573397</v>
      </c>
      <c r="AO467" s="3">
        <f t="shared" si="949"/>
        <v>11.492608488316643</v>
      </c>
      <c r="AP467" s="3">
        <f t="shared" si="950"/>
        <v>2.0508892860182115</v>
      </c>
      <c r="AQ467" s="3">
        <f t="shared" si="951"/>
        <v>15.794400476555188</v>
      </c>
      <c r="AR467" s="103">
        <f t="shared" si="1760"/>
        <v>26.617324133368268</v>
      </c>
      <c r="AS467" s="103">
        <f t="shared" si="1761"/>
        <v>2.978364351696829</v>
      </c>
      <c r="AT467" s="103">
        <f t="shared" si="1762"/>
        <v>397.95863485657878</v>
      </c>
      <c r="AU467" s="103">
        <f t="shared" si="1763"/>
        <v>1162.6898273531826</v>
      </c>
      <c r="AV467" s="2"/>
      <c r="AW467" s="60"/>
      <c r="AX467" s="60"/>
      <c r="BE467" s="6">
        <f t="shared" si="1921"/>
        <v>44363</v>
      </c>
      <c r="BF467" s="2">
        <f t="shared" si="225"/>
        <v>420654</v>
      </c>
      <c r="BG467" s="2">
        <f t="shared" si="226"/>
        <v>17932</v>
      </c>
    </row>
    <row r="468" spans="1:67" x14ac:dyDescent="0.3">
      <c r="B468" s="3">
        <v>6</v>
      </c>
      <c r="C468" s="3">
        <v>17</v>
      </c>
      <c r="D468" s="3">
        <v>467</v>
      </c>
      <c r="E468" s="84">
        <f t="shared" si="1764"/>
        <v>44364</v>
      </c>
      <c r="F468" s="11">
        <v>4294</v>
      </c>
      <c r="G468" s="11">
        <v>7877</v>
      </c>
      <c r="H468" s="11">
        <v>63</v>
      </c>
      <c r="I468" s="11">
        <v>32</v>
      </c>
      <c r="J468" s="11">
        <f t="shared" si="230"/>
        <v>12171</v>
      </c>
      <c r="K468" s="3">
        <v>95</v>
      </c>
      <c r="L468" s="2">
        <f t="shared" ref="L468" si="2183">T468-T467</f>
        <v>95</v>
      </c>
      <c r="N468" s="2">
        <f t="shared" ref="N468" si="2184">SUM(F462:F468)</f>
        <v>28404</v>
      </c>
      <c r="O468" s="11">
        <f t="shared" ref="O468" si="2185">SUM(J462:J468)</f>
        <v>82669</v>
      </c>
      <c r="P468" s="2">
        <f t="shared" ref="P468" si="2186">SUM(K462:K468)</f>
        <v>759</v>
      </c>
      <c r="R468" s="2">
        <f t="shared" ref="R468" si="2187">(P468/N468)*100</f>
        <v>2.6721588508660754</v>
      </c>
      <c r="S468" s="3">
        <f t="shared" ref="S468" si="2188">(P468/O468)*100</f>
        <v>0.91811924663416766</v>
      </c>
      <c r="T468" s="3">
        <v>420749</v>
      </c>
      <c r="U468" s="3">
        <v>1954</v>
      </c>
      <c r="V468" s="3">
        <v>227</v>
      </c>
      <c r="W468" s="3">
        <f t="shared" si="1622"/>
        <v>1727</v>
      </c>
      <c r="X468" s="3">
        <v>25</v>
      </c>
      <c r="Y468" s="2">
        <f t="shared" ref="Y468" si="2189">SUM(K455:K468)</f>
        <v>1739</v>
      </c>
      <c r="Z468" s="2">
        <f t="shared" ref="Z468" si="2190">SUM(X455:X468)</f>
        <v>210</v>
      </c>
      <c r="AA468" s="19">
        <f t="shared" ref="AA468" si="2191">(Z468/Y468)*100</f>
        <v>12.07590569292697</v>
      </c>
      <c r="AB468" s="3">
        <v>17957</v>
      </c>
      <c r="AC468" s="3">
        <v>1064</v>
      </c>
      <c r="AD468" s="2">
        <f t="shared" ref="AD468" si="2192">SUM(AC455:AC468)</f>
        <v>7258</v>
      </c>
      <c r="AE468" s="2">
        <f t="shared" ref="AE468" si="2193">AD468+Z468</f>
        <v>7468</v>
      </c>
      <c r="AF468" s="2">
        <f t="shared" ref="AF468" si="2194">(Z468/AE468)*100</f>
        <v>2.8119978575254416</v>
      </c>
      <c r="AG468" s="2">
        <f t="shared" ref="AG468" si="2195">Y468/AD468</f>
        <v>0.23959768531275832</v>
      </c>
      <c r="AH468" s="3">
        <v>392035</v>
      </c>
      <c r="AI468" s="3">
        <f t="shared" si="2013"/>
        <v>10757</v>
      </c>
      <c r="AJ468" s="3">
        <v>2</v>
      </c>
      <c r="AL468" s="3">
        <f t="shared" si="946"/>
        <v>8803</v>
      </c>
      <c r="AM468" s="3">
        <f t="shared" si="947"/>
        <v>4.2678651642665812</v>
      </c>
      <c r="AN468" s="3">
        <f t="shared" si="948"/>
        <v>18.164915868736635</v>
      </c>
      <c r="AO468" s="3">
        <f t="shared" si="949"/>
        <v>11.617195496417605</v>
      </c>
      <c r="AP468" s="3">
        <f t="shared" si="950"/>
        <v>2.1102537882309194</v>
      </c>
      <c r="AQ468" s="3">
        <f t="shared" si="951"/>
        <v>16.054662080505715</v>
      </c>
      <c r="AR468" s="103">
        <f t="shared" si="1760"/>
        <v>25.142600036897019</v>
      </c>
      <c r="AS468" s="103">
        <f t="shared" si="1761"/>
        <v>3.0361966692055056</v>
      </c>
      <c r="AT468" s="103">
        <f t="shared" si="1762"/>
        <v>410.66728662911038</v>
      </c>
      <c r="AU468" s="103">
        <f t="shared" si="1763"/>
        <v>1195.2349640311902</v>
      </c>
      <c r="AV468" s="2"/>
      <c r="AW468" s="60"/>
      <c r="AX468" s="60"/>
      <c r="BE468" s="6">
        <f t="shared" si="1921"/>
        <v>44364</v>
      </c>
      <c r="BF468" s="2">
        <f t="shared" si="225"/>
        <v>420749</v>
      </c>
      <c r="BG468" s="2">
        <f t="shared" si="226"/>
        <v>17957</v>
      </c>
    </row>
    <row r="469" spans="1:67" x14ac:dyDescent="0.3">
      <c r="B469" s="3">
        <v>6</v>
      </c>
      <c r="C469" s="3">
        <v>18</v>
      </c>
      <c r="D469" s="3">
        <v>468</v>
      </c>
      <c r="E469" s="84">
        <f t="shared" si="1764"/>
        <v>44365</v>
      </c>
      <c r="F469" s="11">
        <v>4770</v>
      </c>
      <c r="G469" s="11">
        <v>8898</v>
      </c>
      <c r="H469" s="11">
        <v>64</v>
      </c>
      <c r="I469" s="11">
        <v>46</v>
      </c>
      <c r="J469" s="11">
        <f t="shared" si="230"/>
        <v>13668</v>
      </c>
      <c r="K469" s="3">
        <v>110</v>
      </c>
      <c r="L469" s="2">
        <f t="shared" ref="L469" si="2196">T469-T468</f>
        <v>110</v>
      </c>
      <c r="N469" s="2">
        <f t="shared" ref="N469" si="2197">SUM(F463:F469)</f>
        <v>28135</v>
      </c>
      <c r="O469" s="11">
        <f t="shared" ref="O469" si="2198">SUM(J463:J469)</f>
        <v>82071</v>
      </c>
      <c r="P469" s="2">
        <f t="shared" ref="P469" si="2199">SUM(K463:K469)</f>
        <v>769</v>
      </c>
      <c r="R469" s="2">
        <f t="shared" ref="R469" si="2200">(P469/N469)*100</f>
        <v>2.7332503998578286</v>
      </c>
      <c r="S469" s="3">
        <f t="shared" ref="S469" si="2201">(P469/O469)*100</f>
        <v>0.9369935787306114</v>
      </c>
      <c r="T469" s="3">
        <v>420859</v>
      </c>
      <c r="U469" s="3">
        <v>1764</v>
      </c>
      <c r="V469" s="3">
        <v>215</v>
      </c>
      <c r="W469" s="3">
        <f t="shared" si="1622"/>
        <v>1549</v>
      </c>
      <c r="X469" s="3">
        <v>23</v>
      </c>
      <c r="Y469" s="2">
        <f t="shared" ref="Y469" si="2202">SUM(K456:K469)</f>
        <v>1679</v>
      </c>
      <c r="Z469" s="2">
        <f t="shared" ref="Z469" si="2203">SUM(X456:X469)</f>
        <v>188</v>
      </c>
      <c r="AA469" s="19">
        <f t="shared" ref="AA469" si="2204">(Z469/Y469)*100</f>
        <v>11.197141155449671</v>
      </c>
      <c r="AB469" s="3">
        <v>17980</v>
      </c>
      <c r="AC469" s="3">
        <v>417</v>
      </c>
      <c r="AD469" s="2">
        <f t="shared" ref="AD469" si="2205">SUM(AC456:AC469)</f>
        <v>7181</v>
      </c>
      <c r="AE469" s="2">
        <f t="shared" ref="AE469" si="2206">AD469+Z469</f>
        <v>7369</v>
      </c>
      <c r="AF469" s="2">
        <f t="shared" ref="AF469" si="2207">(Z469/AE469)*100</f>
        <v>2.5512281177907452</v>
      </c>
      <c r="AG469" s="2">
        <f t="shared" ref="AG469" si="2208">Y469/AD469</f>
        <v>0.23381144687369448</v>
      </c>
      <c r="AH469" s="3">
        <v>392452</v>
      </c>
      <c r="AI469" s="3">
        <f t="shared" si="2013"/>
        <v>10427</v>
      </c>
      <c r="AJ469" s="3">
        <v>2</v>
      </c>
      <c r="AL469" s="3">
        <f t="shared" si="946"/>
        <v>8663</v>
      </c>
      <c r="AM469" s="3">
        <f t="shared" si="947"/>
        <v>4.272214684728139</v>
      </c>
      <c r="AN469" s="3">
        <f t="shared" si="948"/>
        <v>16.917617723218566</v>
      </c>
      <c r="AO469" s="3">
        <f t="shared" si="949"/>
        <v>12.188208616780045</v>
      </c>
      <c r="AP469" s="3">
        <f t="shared" si="950"/>
        <v>2.0619545410952336</v>
      </c>
      <c r="AQ469" s="3">
        <f t="shared" si="951"/>
        <v>14.855663182123333</v>
      </c>
      <c r="AR469" s="103">
        <f t="shared" si="1760"/>
        <v>24.275115274266874</v>
      </c>
      <c r="AS469" s="103">
        <f t="shared" si="1761"/>
        <v>2.7181189229077858</v>
      </c>
      <c r="AT469" s="103">
        <f t="shared" si="1762"/>
        <v>406.77806327665189</v>
      </c>
      <c r="AU469" s="103">
        <f t="shared" si="1763"/>
        <v>1186.5890325636431</v>
      </c>
      <c r="AV469" s="2"/>
      <c r="AW469" s="60"/>
      <c r="AX469" s="60"/>
      <c r="BE469" s="6">
        <f t="shared" si="1921"/>
        <v>44365</v>
      </c>
      <c r="BF469" s="2">
        <f t="shared" si="225"/>
        <v>420859</v>
      </c>
      <c r="BG469" s="2">
        <f t="shared" si="226"/>
        <v>17980</v>
      </c>
    </row>
    <row r="470" spans="1:67" x14ac:dyDescent="0.3">
      <c r="B470" s="3">
        <v>6</v>
      </c>
      <c r="C470" s="3">
        <v>19</v>
      </c>
      <c r="D470" s="3">
        <v>469</v>
      </c>
      <c r="E470" s="84">
        <f t="shared" si="1764"/>
        <v>44366</v>
      </c>
      <c r="F470" s="11">
        <v>5622</v>
      </c>
      <c r="G470" s="11">
        <v>9149</v>
      </c>
      <c r="H470" s="11">
        <v>57</v>
      </c>
      <c r="I470" s="11">
        <v>48</v>
      </c>
      <c r="J470" s="11">
        <f t="shared" si="230"/>
        <v>14771</v>
      </c>
      <c r="K470" s="3">
        <v>105</v>
      </c>
      <c r="L470" s="2">
        <f t="shared" ref="L470" si="2209">T470-T469</f>
        <v>105</v>
      </c>
      <c r="N470" s="2">
        <f t="shared" ref="N470" si="2210">SUM(F464:F470)</f>
        <v>28610</v>
      </c>
      <c r="O470" s="11">
        <f t="shared" ref="O470" si="2211">SUM(J464:J470)</f>
        <v>83481</v>
      </c>
      <c r="P470" s="2">
        <f t="shared" ref="P470" si="2212">SUM(K464:K470)</f>
        <v>751</v>
      </c>
      <c r="R470" s="2">
        <f t="shared" ref="R470" si="2213">(P470/N470)*100</f>
        <v>2.6249563089828731</v>
      </c>
      <c r="S470" s="3">
        <f t="shared" ref="S470" si="2214">(P470/O470)*100</f>
        <v>0.89960589834812721</v>
      </c>
      <c r="T470" s="3">
        <v>420964</v>
      </c>
      <c r="U470" s="3">
        <v>1752</v>
      </c>
      <c r="V470" s="3">
        <v>208</v>
      </c>
      <c r="W470" s="3">
        <f t="shared" si="1622"/>
        <v>1544</v>
      </c>
      <c r="X470" s="3">
        <v>7</v>
      </c>
      <c r="Y470" s="2">
        <f t="shared" ref="Y470" si="2215">SUM(K457:K470)</f>
        <v>1627</v>
      </c>
      <c r="Z470" s="2">
        <f t="shared" ref="Z470" si="2216">SUM(X457:X470)</f>
        <v>177</v>
      </c>
      <c r="AA470" s="19">
        <f t="shared" ref="AA470" si="2217">(Z470/Y470)*100</f>
        <v>10.878918254456055</v>
      </c>
      <c r="AB470" s="3">
        <v>17987</v>
      </c>
      <c r="AC470" s="3">
        <v>320</v>
      </c>
      <c r="AD470" s="2">
        <f t="shared" ref="AD470" si="2218">SUM(AC457:AC470)</f>
        <v>6841</v>
      </c>
      <c r="AE470" s="2">
        <f t="shared" ref="AE470" si="2219">AD470+Z470</f>
        <v>7018</v>
      </c>
      <c r="AF470" s="2">
        <f t="shared" ref="AF470" si="2220">(Z470/AE470)*100</f>
        <v>2.5220860644058138</v>
      </c>
      <c r="AG470" s="2">
        <f t="shared" ref="AG470" si="2221">Y470/AD470</f>
        <v>0.2378307265019734</v>
      </c>
      <c r="AH470" s="3">
        <v>392772</v>
      </c>
      <c r="AI470" s="3">
        <f t="shared" si="2013"/>
        <v>10205</v>
      </c>
      <c r="AJ470" s="3">
        <v>2</v>
      </c>
      <c r="AL470" s="3">
        <f t="shared" si="946"/>
        <v>8453</v>
      </c>
      <c r="AM470" s="3">
        <f t="shared" si="947"/>
        <v>4.2728119269106148</v>
      </c>
      <c r="AN470" s="3">
        <f t="shared" si="948"/>
        <v>17.168054875061245</v>
      </c>
      <c r="AO470" s="3">
        <f t="shared" si="949"/>
        <v>11.87214611872146</v>
      </c>
      <c r="AP470" s="3">
        <f t="shared" si="950"/>
        <v>2.0382165605095541</v>
      </c>
      <c r="AQ470" s="3">
        <f t="shared" si="951"/>
        <v>15.129838314551691</v>
      </c>
      <c r="AR470" s="103">
        <f t="shared" si="1760"/>
        <v>23.523295146654082</v>
      </c>
      <c r="AS470" s="103">
        <f t="shared" si="1761"/>
        <v>2.5590800497589261</v>
      </c>
      <c r="AT470" s="103">
        <f t="shared" si="1762"/>
        <v>413.6456509808072</v>
      </c>
      <c r="AU470" s="103">
        <f t="shared" si="1763"/>
        <v>1206.9749244854515</v>
      </c>
      <c r="AV470" s="2"/>
      <c r="AW470" s="60"/>
      <c r="AX470" s="60"/>
      <c r="BE470" s="6">
        <f t="shared" si="1921"/>
        <v>44366</v>
      </c>
      <c r="BF470" s="2">
        <f t="shared" si="225"/>
        <v>420964</v>
      </c>
      <c r="BG470" s="2">
        <f t="shared" si="226"/>
        <v>17987</v>
      </c>
    </row>
    <row r="471" spans="1:67" s="46" customFormat="1" x14ac:dyDescent="0.3">
      <c r="A471" s="98" t="s">
        <v>53</v>
      </c>
      <c r="B471" s="46">
        <v>6</v>
      </c>
      <c r="C471" s="46">
        <v>20</v>
      </c>
      <c r="D471" s="46">
        <v>470</v>
      </c>
      <c r="E471" s="83">
        <f t="shared" si="1764"/>
        <v>44367</v>
      </c>
      <c r="F471" s="51">
        <v>3571</v>
      </c>
      <c r="G471" s="51">
        <v>4867</v>
      </c>
      <c r="H471" s="51">
        <v>23</v>
      </c>
      <c r="I471" s="51">
        <v>18</v>
      </c>
      <c r="J471" s="51">
        <f t="shared" si="230"/>
        <v>8438</v>
      </c>
      <c r="K471" s="46">
        <v>41</v>
      </c>
      <c r="L471" s="36">
        <f t="shared" ref="L471:L472" si="2222">T471-T470</f>
        <v>41</v>
      </c>
      <c r="M471" s="46">
        <v>711</v>
      </c>
      <c r="N471" s="36">
        <f t="shared" ref="N471:N472" si="2223">SUM(F465:F471)</f>
        <v>28345</v>
      </c>
      <c r="O471" s="51">
        <f t="shared" ref="O471:O472" si="2224">SUM(J465:J471)</f>
        <v>83580</v>
      </c>
      <c r="P471" s="36">
        <f t="shared" ref="P471:P472" si="2225">SUM(K465:K471)</f>
        <v>711</v>
      </c>
      <c r="Q471" s="46">
        <v>91</v>
      </c>
      <c r="R471" s="36">
        <f t="shared" ref="R471:R472" si="2226">(P471/N471)*100</f>
        <v>2.5083789028047274</v>
      </c>
      <c r="S471" s="46">
        <f t="shared" ref="S471:S472" si="2227">(P471/O471)*100</f>
        <v>0.85068198133524764</v>
      </c>
      <c r="T471" s="46">
        <v>421005</v>
      </c>
      <c r="U471" s="46">
        <v>1746</v>
      </c>
      <c r="V471" s="46">
        <v>207</v>
      </c>
      <c r="W471" s="46">
        <f t="shared" si="1622"/>
        <v>1539</v>
      </c>
      <c r="X471" s="46">
        <v>2</v>
      </c>
      <c r="Y471" s="36">
        <f t="shared" ref="Y471:Y472" si="2228">SUM(K458:K471)</f>
        <v>1579</v>
      </c>
      <c r="Z471" s="36">
        <f t="shared" ref="Z471:Z472" si="2229">SUM(X458:X471)</f>
        <v>176</v>
      </c>
      <c r="AA471" s="39">
        <f t="shared" ref="AA471:AA472" si="2230">(Z471/Y471)*100</f>
        <v>11.146295123495884</v>
      </c>
      <c r="AB471" s="46">
        <v>17989</v>
      </c>
      <c r="AC471" s="46">
        <v>37</v>
      </c>
      <c r="AD471" s="36">
        <f t="shared" ref="AD471:AD472" si="2231">SUM(AC458:AC471)</f>
        <v>6741</v>
      </c>
      <c r="AE471" s="36">
        <f t="shared" ref="AE471:AE472" si="2232">AD471+Z471</f>
        <v>6917</v>
      </c>
      <c r="AF471" s="36">
        <f t="shared" ref="AF471:AF472" si="2233">(Z471/AE471)*100</f>
        <v>2.5444556888824637</v>
      </c>
      <c r="AG471" s="36">
        <f t="shared" ref="AG471:AG472" si="2234">Y471/AD471</f>
        <v>0.23423824358403797</v>
      </c>
      <c r="AH471" s="46">
        <v>392809</v>
      </c>
      <c r="AI471" s="46">
        <f t="shared" si="2013"/>
        <v>10207</v>
      </c>
      <c r="AJ471" s="46">
        <v>0</v>
      </c>
      <c r="AL471" s="46">
        <f t="shared" si="946"/>
        <v>8461</v>
      </c>
      <c r="AM471" s="46">
        <f t="shared" si="947"/>
        <v>4.2728708685170007</v>
      </c>
      <c r="AN471" s="46">
        <f t="shared" si="948"/>
        <v>17.105907710394828</v>
      </c>
      <c r="AO471" s="46">
        <f t="shared" si="949"/>
        <v>11.855670103092782</v>
      </c>
      <c r="AP471" s="46">
        <f t="shared" si="950"/>
        <v>2.028019986283923</v>
      </c>
      <c r="AQ471" s="46">
        <f t="shared" si="951"/>
        <v>15.077887724110905</v>
      </c>
      <c r="AR471" s="104">
        <f t="shared" si="1760"/>
        <v>22.829307336549967</v>
      </c>
      <c r="AS471" s="104">
        <f t="shared" si="1761"/>
        <v>2.544621970381757</v>
      </c>
      <c r="AT471" s="104">
        <f t="shared" si="1762"/>
        <v>409.81425994585737</v>
      </c>
      <c r="AU471" s="104">
        <f t="shared" si="1763"/>
        <v>1208.4062743437912</v>
      </c>
      <c r="AV471" s="36"/>
      <c r="AW471" s="61"/>
      <c r="AX471" s="61"/>
      <c r="BA471" s="51"/>
      <c r="BD471" s="51"/>
      <c r="BE471" s="50">
        <f t="shared" si="1921"/>
        <v>44367</v>
      </c>
      <c r="BF471" s="36">
        <f t="shared" si="225"/>
        <v>421005</v>
      </c>
      <c r="BG471" s="36">
        <f t="shared" si="226"/>
        <v>17989</v>
      </c>
      <c r="BK471" s="51"/>
      <c r="BL471" s="51"/>
      <c r="BM471" s="51"/>
      <c r="BN471" s="51"/>
      <c r="BO471" s="51"/>
    </row>
    <row r="472" spans="1:67" x14ac:dyDescent="0.3">
      <c r="B472" s="3">
        <v>6</v>
      </c>
      <c r="C472" s="3">
        <v>21</v>
      </c>
      <c r="D472" s="3">
        <v>471</v>
      </c>
      <c r="E472" s="84">
        <f t="shared" si="1764"/>
        <v>44368</v>
      </c>
      <c r="F472" s="11">
        <v>1013</v>
      </c>
      <c r="G472" s="11">
        <v>3128</v>
      </c>
      <c r="H472" s="11">
        <v>22</v>
      </c>
      <c r="I472" s="11">
        <v>5</v>
      </c>
      <c r="J472" s="11">
        <f t="shared" si="230"/>
        <v>4141</v>
      </c>
      <c r="K472" s="3">
        <v>27</v>
      </c>
      <c r="L472" s="2">
        <f t="shared" si="2222"/>
        <v>27</v>
      </c>
      <c r="N472" s="2">
        <f t="shared" si="2223"/>
        <v>28500</v>
      </c>
      <c r="O472" s="11">
        <f t="shared" si="2224"/>
        <v>84251</v>
      </c>
      <c r="P472" s="2">
        <f t="shared" si="2225"/>
        <v>696</v>
      </c>
      <c r="R472" s="2">
        <f t="shared" si="2226"/>
        <v>2.4421052631578948</v>
      </c>
      <c r="S472" s="3">
        <f t="shared" si="2227"/>
        <v>0.82610295426760516</v>
      </c>
      <c r="T472" s="3">
        <v>421032</v>
      </c>
      <c r="U472" s="3">
        <v>1745</v>
      </c>
      <c r="V472" s="3">
        <v>207</v>
      </c>
      <c r="W472" s="3">
        <f t="shared" si="1622"/>
        <v>1538</v>
      </c>
      <c r="X472" s="3">
        <v>1</v>
      </c>
      <c r="Y472" s="2">
        <f t="shared" si="2228"/>
        <v>1559</v>
      </c>
      <c r="Z472" s="2">
        <f t="shared" si="2229"/>
        <v>170</v>
      </c>
      <c r="AA472" s="19">
        <f t="shared" si="2230"/>
        <v>10.904425914047467</v>
      </c>
      <c r="AB472" s="3">
        <v>17990</v>
      </c>
      <c r="AC472" s="3">
        <v>7</v>
      </c>
      <c r="AD472" s="2">
        <f t="shared" si="2231"/>
        <v>6717</v>
      </c>
      <c r="AE472" s="2">
        <f t="shared" si="2232"/>
        <v>6887</v>
      </c>
      <c r="AF472" s="2">
        <f t="shared" si="2233"/>
        <v>2.4684187599825758</v>
      </c>
      <c r="AG472" s="2">
        <f t="shared" si="2234"/>
        <v>0.23209766264701504</v>
      </c>
      <c r="AH472" s="3">
        <v>392816</v>
      </c>
      <c r="AI472" s="3">
        <f t="shared" si="2013"/>
        <v>10226</v>
      </c>
      <c r="AJ472" s="3">
        <v>0</v>
      </c>
      <c r="AL472" s="3">
        <f t="shared" si="946"/>
        <v>8481</v>
      </c>
      <c r="AM472" s="3">
        <f t="shared" si="947"/>
        <v>4.2728343688840749</v>
      </c>
      <c r="AN472" s="3">
        <f t="shared" si="948"/>
        <v>17.064345785253277</v>
      </c>
      <c r="AO472" s="3">
        <f t="shared" si="949"/>
        <v>11.862464183381089</v>
      </c>
      <c r="AP472" s="3">
        <f t="shared" si="950"/>
        <v>2.0242519069039702</v>
      </c>
      <c r="AQ472" s="3">
        <f t="shared" si="951"/>
        <v>15.040093878349307</v>
      </c>
      <c r="AR472" s="103">
        <f t="shared" si="1760"/>
        <v>22.540145749006584</v>
      </c>
      <c r="AS472" s="103">
        <f t="shared" si="1761"/>
        <v>2.4578734941187426</v>
      </c>
      <c r="AT472" s="103">
        <f t="shared" si="1762"/>
        <v>412.05526224931862</v>
      </c>
      <c r="AU472" s="103">
        <f t="shared" si="1763"/>
        <v>1218.1076456058715</v>
      </c>
      <c r="AV472" s="2"/>
      <c r="AW472" s="60"/>
      <c r="AX472" s="60"/>
      <c r="BE472" s="6">
        <f t="shared" si="1921"/>
        <v>44368</v>
      </c>
      <c r="BF472" s="2">
        <f t="shared" si="225"/>
        <v>421032</v>
      </c>
      <c r="BG472" s="2">
        <f t="shared" si="226"/>
        <v>17990</v>
      </c>
    </row>
    <row r="473" spans="1:67" x14ac:dyDescent="0.3">
      <c r="B473" s="3">
        <v>6</v>
      </c>
      <c r="C473" s="3">
        <v>22</v>
      </c>
      <c r="D473" s="3">
        <v>472</v>
      </c>
      <c r="E473" s="84">
        <f t="shared" si="1764"/>
        <v>44369</v>
      </c>
      <c r="F473" s="11">
        <v>3133</v>
      </c>
      <c r="G473" s="11">
        <v>12937</v>
      </c>
      <c r="H473" s="11">
        <v>73</v>
      </c>
      <c r="I473" s="11">
        <v>47</v>
      </c>
      <c r="J473" s="11">
        <f t="shared" si="230"/>
        <v>16070</v>
      </c>
      <c r="K473" s="3">
        <v>120</v>
      </c>
      <c r="L473" s="2">
        <f t="shared" ref="L473" si="2235">T473-T472</f>
        <v>120</v>
      </c>
      <c r="N473" s="2">
        <f t="shared" ref="N473" si="2236">SUM(F467:F473)</f>
        <v>26753</v>
      </c>
      <c r="O473" s="11">
        <f t="shared" ref="O473" si="2237">SUM(J467:J473)</f>
        <v>82459</v>
      </c>
      <c r="P473" s="2">
        <f t="shared" ref="P473" si="2238">SUM(K467:K473)</f>
        <v>659</v>
      </c>
      <c r="R473" s="2">
        <f t="shared" ref="R473" si="2239">(P473/N473)*100</f>
        <v>2.4632751467125185</v>
      </c>
      <c r="S473" s="3">
        <f t="shared" ref="S473" si="2240">(P473/O473)*100</f>
        <v>0.79918504953977121</v>
      </c>
      <c r="T473" s="3">
        <v>421152</v>
      </c>
      <c r="U473" s="3">
        <v>1698</v>
      </c>
      <c r="V473" s="3">
        <v>200</v>
      </c>
      <c r="W473" s="3">
        <f t="shared" si="1622"/>
        <v>1498</v>
      </c>
      <c r="X473" s="3">
        <v>10</v>
      </c>
      <c r="Y473" s="2">
        <f t="shared" ref="Y473" si="2241">SUM(K460:K473)</f>
        <v>1471</v>
      </c>
      <c r="Z473" s="2">
        <f t="shared" ref="Z473" si="2242">SUM(X460:X473)</f>
        <v>146</v>
      </c>
      <c r="AA473" s="19">
        <f t="shared" ref="AA473" si="2243">(Z473/Y473)*100</f>
        <v>9.925220938137322</v>
      </c>
      <c r="AB473" s="3">
        <v>18000</v>
      </c>
      <c r="AC473" s="3">
        <v>370</v>
      </c>
      <c r="AD473" s="2">
        <f t="shared" ref="AD473" si="2244">SUM(AC460:AC473)</f>
        <v>6493</v>
      </c>
      <c r="AE473" s="2">
        <f t="shared" ref="AE473" si="2245">AD473+Z473</f>
        <v>6639</v>
      </c>
      <c r="AF473" s="2">
        <f t="shared" ref="AF473" si="2246">(Z473/AE473)*100</f>
        <v>2.199126374453984</v>
      </c>
      <c r="AG473" s="2">
        <f t="shared" ref="AG473" si="2247">Y473/AD473</f>
        <v>0.22655167103034038</v>
      </c>
      <c r="AH473" s="3">
        <v>393186</v>
      </c>
      <c r="AI473" s="3">
        <f t="shared" si="2013"/>
        <v>9966</v>
      </c>
      <c r="AJ473" s="3">
        <v>0</v>
      </c>
      <c r="AL473" s="3">
        <f t="shared" si="946"/>
        <v>8268</v>
      </c>
      <c r="AM473" s="3">
        <f t="shared" si="947"/>
        <v>4.2739913380442216</v>
      </c>
      <c r="AN473" s="3">
        <f t="shared" si="948"/>
        <v>17.03792895845876</v>
      </c>
      <c r="AO473" s="3">
        <f t="shared" si="949"/>
        <v>11.778563015312132</v>
      </c>
      <c r="AP473" s="3">
        <f t="shared" si="950"/>
        <v>2.0068231988761789</v>
      </c>
      <c r="AQ473" s="3">
        <f t="shared" si="951"/>
        <v>15.03110575958258</v>
      </c>
      <c r="AR473" s="103">
        <f t="shared" si="1760"/>
        <v>21.267834763815706</v>
      </c>
      <c r="AS473" s="103">
        <f t="shared" si="1761"/>
        <v>2.1108795890666845</v>
      </c>
      <c r="AT473" s="103">
        <f t="shared" si="1762"/>
        <v>386.79699757740423</v>
      </c>
      <c r="AU473" s="103">
        <f t="shared" si="1763"/>
        <v>1192.1987673619847</v>
      </c>
      <c r="AV473" s="2"/>
      <c r="AW473" s="60"/>
      <c r="AX473" s="60"/>
      <c r="BE473" s="6">
        <f t="shared" si="1921"/>
        <v>44369</v>
      </c>
      <c r="BF473" s="2">
        <f t="shared" si="225"/>
        <v>421152</v>
      </c>
      <c r="BG473" s="2">
        <f t="shared" si="226"/>
        <v>18000</v>
      </c>
    </row>
    <row r="474" spans="1:67" x14ac:dyDescent="0.3">
      <c r="B474" s="3">
        <v>6</v>
      </c>
      <c r="C474" s="3">
        <v>23</v>
      </c>
      <c r="D474" s="3">
        <v>473</v>
      </c>
      <c r="E474" s="84">
        <f t="shared" si="1764"/>
        <v>44370</v>
      </c>
      <c r="F474" s="11">
        <v>2695</v>
      </c>
      <c r="G474" s="11">
        <v>8456</v>
      </c>
      <c r="H474" s="11">
        <v>58</v>
      </c>
      <c r="I474" s="11">
        <v>36</v>
      </c>
      <c r="J474" s="11">
        <f t="shared" si="230"/>
        <v>11151</v>
      </c>
      <c r="K474" s="3">
        <v>94</v>
      </c>
      <c r="L474" s="2">
        <f t="shared" ref="L474" si="2248">T474-T473</f>
        <v>94</v>
      </c>
      <c r="N474" s="2">
        <f t="shared" ref="N474" si="2249">SUM(F468:F474)</f>
        <v>25098</v>
      </c>
      <c r="O474" s="11">
        <f t="shared" ref="O474" si="2250">SUM(J468:J474)</f>
        <v>80410</v>
      </c>
      <c r="P474" s="2">
        <f t="shared" ref="P474" si="2251">SUM(K468:K474)</f>
        <v>592</v>
      </c>
      <c r="R474" s="2">
        <f t="shared" ref="R474" si="2252">(P474/N474)*100</f>
        <v>2.3587536855526334</v>
      </c>
      <c r="S474" s="3">
        <f t="shared" ref="S474" si="2253">(P474/O474)*100</f>
        <v>0.73622683745802764</v>
      </c>
      <c r="T474" s="3">
        <v>421246</v>
      </c>
      <c r="U474" s="3">
        <v>1650</v>
      </c>
      <c r="V474" s="3">
        <v>196</v>
      </c>
      <c r="W474" s="3">
        <f t="shared" si="1622"/>
        <v>1454</v>
      </c>
      <c r="X474" s="3">
        <v>8</v>
      </c>
      <c r="Y474" s="2">
        <f t="shared" ref="Y474" si="2254">SUM(K461:K474)</f>
        <v>1387</v>
      </c>
      <c r="Z474" s="2">
        <f t="shared" ref="Z474" si="2255">SUM(X461:X474)</f>
        <v>148</v>
      </c>
      <c r="AA474" s="19">
        <f t="shared" ref="AA474" si="2256">(Z474/Y474)*100</f>
        <v>10.670511896178802</v>
      </c>
      <c r="AB474" s="3">
        <v>18008</v>
      </c>
      <c r="AC474" s="3">
        <v>450</v>
      </c>
      <c r="AD474" s="2">
        <f t="shared" ref="AD474" si="2257">SUM(AC461:AC474)</f>
        <v>6220</v>
      </c>
      <c r="AE474" s="2">
        <f t="shared" ref="AE474" si="2258">AD474+Z474</f>
        <v>6368</v>
      </c>
      <c r="AF474" s="2">
        <f t="shared" ref="AF474" si="2259">(Z474/AE474)*100</f>
        <v>2.3241206030150754</v>
      </c>
      <c r="AG474" s="2">
        <f t="shared" ref="AG474" si="2260">Y474/AD474</f>
        <v>0.22299035369774919</v>
      </c>
      <c r="AH474" s="3">
        <v>393636</v>
      </c>
      <c r="AI474" s="3">
        <f t="shared" si="2013"/>
        <v>9602</v>
      </c>
      <c r="AJ474" s="3">
        <v>1</v>
      </c>
      <c r="AL474" s="3">
        <f t="shared" si="946"/>
        <v>7952</v>
      </c>
      <c r="AM474" s="3">
        <f t="shared" si="947"/>
        <v>4.2749367353043111</v>
      </c>
      <c r="AN474" s="3">
        <f t="shared" si="948"/>
        <v>17.183920016663194</v>
      </c>
      <c r="AO474" s="3">
        <f t="shared" si="949"/>
        <v>11.878787878787879</v>
      </c>
      <c r="AP474" s="3">
        <f t="shared" si="950"/>
        <v>2.0412414080399914</v>
      </c>
      <c r="AQ474" s="3">
        <f t="shared" si="951"/>
        <v>15.142678608623203</v>
      </c>
      <c r="AR474" s="103">
        <f t="shared" si="1760"/>
        <v>20.053356096133506</v>
      </c>
      <c r="AS474" s="103">
        <f t="shared" si="1761"/>
        <v>2.1397957478210228</v>
      </c>
      <c r="AT474" s="103">
        <f t="shared" si="1762"/>
        <v>362.86887620818936</v>
      </c>
      <c r="AU474" s="103">
        <f t="shared" si="1763"/>
        <v>1162.5741627181653</v>
      </c>
      <c r="AV474" s="2"/>
      <c r="AW474" s="60"/>
      <c r="AX474" s="60"/>
      <c r="BE474" s="6">
        <f t="shared" si="1921"/>
        <v>44370</v>
      </c>
      <c r="BF474" s="2">
        <f t="shared" si="225"/>
        <v>421246</v>
      </c>
      <c r="BG474" s="2">
        <f t="shared" si="226"/>
        <v>18008</v>
      </c>
    </row>
    <row r="475" spans="1:67" x14ac:dyDescent="0.3">
      <c r="B475" s="3">
        <v>6</v>
      </c>
      <c r="C475" s="3">
        <v>24</v>
      </c>
      <c r="D475" s="3">
        <v>474</v>
      </c>
      <c r="E475" s="84">
        <f t="shared" si="1764"/>
        <v>44371</v>
      </c>
      <c r="F475" s="11">
        <v>3438</v>
      </c>
      <c r="G475" s="11">
        <v>10944</v>
      </c>
      <c r="H475" s="11">
        <v>55</v>
      </c>
      <c r="I475" s="11">
        <v>38</v>
      </c>
      <c r="J475" s="11">
        <f t="shared" si="230"/>
        <v>14382</v>
      </c>
      <c r="K475" s="3">
        <v>93</v>
      </c>
      <c r="L475" s="2">
        <f t="shared" ref="L475" si="2261">T475-T474</f>
        <v>93</v>
      </c>
      <c r="N475" s="2">
        <f t="shared" ref="N475" si="2262">SUM(F469:F475)</f>
        <v>24242</v>
      </c>
      <c r="O475" s="11">
        <f t="shared" ref="O475" si="2263">SUM(J469:J475)</f>
        <v>82621</v>
      </c>
      <c r="P475" s="2">
        <f t="shared" ref="P475" si="2264">SUM(K469:K475)</f>
        <v>590</v>
      </c>
      <c r="R475" s="2">
        <f t="shared" ref="R475" si="2265">(P475/N475)*100</f>
        <v>2.4337925913703491</v>
      </c>
      <c r="S475" s="3">
        <f t="shared" ref="S475" si="2266">(P475/O475)*100</f>
        <v>0.7141041623800245</v>
      </c>
      <c r="T475" s="3">
        <v>421339</v>
      </c>
      <c r="U475" s="3">
        <v>1613</v>
      </c>
      <c r="V475" s="3">
        <v>201</v>
      </c>
      <c r="W475" s="3">
        <f t="shared" si="1622"/>
        <v>1412</v>
      </c>
      <c r="X475" s="3">
        <v>5</v>
      </c>
      <c r="Y475" s="2">
        <f t="shared" ref="Y475" si="2267">SUM(K462:K475)</f>
        <v>1349</v>
      </c>
      <c r="Z475" s="2">
        <f t="shared" ref="Z475" si="2268">SUM(X462:X475)</f>
        <v>141</v>
      </c>
      <c r="AA475" s="19">
        <f t="shared" ref="AA475" si="2269">(Z475/Y475)*100</f>
        <v>10.452186805040771</v>
      </c>
      <c r="AB475" s="3">
        <v>18013</v>
      </c>
      <c r="AC475" s="3">
        <v>234</v>
      </c>
      <c r="AD475" s="2">
        <f t="shared" ref="AD475" si="2270">SUM(AC462:AC475)</f>
        <v>5955</v>
      </c>
      <c r="AE475" s="2">
        <f t="shared" ref="AE475" si="2271">AD475+Z475</f>
        <v>6096</v>
      </c>
      <c r="AF475" s="2">
        <f t="shared" ref="AF475" si="2272">(Z475/AE475)*100</f>
        <v>2.3129921259842519</v>
      </c>
      <c r="AG475" s="2">
        <f t="shared" ref="AG475" si="2273">Y475/AD475</f>
        <v>0.22653232577665827</v>
      </c>
      <c r="AH475" s="3">
        <v>393870</v>
      </c>
      <c r="AI475" s="3">
        <f t="shared" si="2013"/>
        <v>9456</v>
      </c>
      <c r="AJ475" s="3">
        <v>0</v>
      </c>
      <c r="AL475" s="3">
        <f t="shared" si="946"/>
        <v>7843</v>
      </c>
      <c r="AM475" s="3">
        <f t="shared" si="947"/>
        <v>4.2751798433090693</v>
      </c>
      <c r="AN475" s="3">
        <f t="shared" si="948"/>
        <v>17.057952622673433</v>
      </c>
      <c r="AO475" s="3">
        <f t="shared" si="949"/>
        <v>12.461252324860508</v>
      </c>
      <c r="AP475" s="3">
        <f t="shared" si="950"/>
        <v>2.1256345177664975</v>
      </c>
      <c r="AQ475" s="3">
        <f t="shared" si="951"/>
        <v>14.932318104906939</v>
      </c>
      <c r="AR475" s="103">
        <f t="shared" si="1760"/>
        <v>19.503949079801082</v>
      </c>
      <c r="AS475" s="103">
        <f t="shared" si="1761"/>
        <v>2.0385891921808392</v>
      </c>
      <c r="AT475" s="103">
        <f t="shared" si="1762"/>
        <v>350.49276026133265</v>
      </c>
      <c r="AU475" s="103">
        <f t="shared" si="1763"/>
        <v>1194.5409762210859</v>
      </c>
      <c r="AV475" s="2"/>
      <c r="AW475" s="60"/>
      <c r="AX475" s="60"/>
      <c r="BE475" s="6">
        <f t="shared" si="1921"/>
        <v>44371</v>
      </c>
      <c r="BF475" s="2">
        <f t="shared" si="225"/>
        <v>421339</v>
      </c>
      <c r="BG475" s="2">
        <f t="shared" si="226"/>
        <v>18013</v>
      </c>
    </row>
    <row r="476" spans="1:67" x14ac:dyDescent="0.3">
      <c r="B476" s="3">
        <v>6</v>
      </c>
      <c r="C476" s="3">
        <v>25</v>
      </c>
      <c r="D476" s="3">
        <v>475</v>
      </c>
      <c r="E476" s="84">
        <f t="shared" si="1764"/>
        <v>44372</v>
      </c>
      <c r="F476" s="11">
        <v>2903</v>
      </c>
      <c r="G476" s="11">
        <v>6746</v>
      </c>
      <c r="H476" s="11">
        <v>38</v>
      </c>
      <c r="I476" s="11">
        <v>24</v>
      </c>
      <c r="J476" s="11">
        <f t="shared" si="230"/>
        <v>9649</v>
      </c>
      <c r="K476" s="3">
        <v>62</v>
      </c>
      <c r="L476" s="2">
        <f t="shared" ref="L476" si="2274">T476-T475</f>
        <v>62</v>
      </c>
      <c r="N476" s="2">
        <f t="shared" ref="N476" si="2275">SUM(F470:F476)</f>
        <v>22375</v>
      </c>
      <c r="O476" s="11">
        <f t="shared" ref="O476" si="2276">SUM(J470:J476)</f>
        <v>78602</v>
      </c>
      <c r="P476" s="2">
        <f t="shared" ref="P476" si="2277">SUM(K470:K476)</f>
        <v>542</v>
      </c>
      <c r="R476" s="2">
        <f t="shared" ref="R476" si="2278">(P476/N476)*100</f>
        <v>2.4223463687150835</v>
      </c>
      <c r="S476" s="3">
        <f t="shared" ref="S476" si="2279">(P476/O476)*100</f>
        <v>0.68954988422686447</v>
      </c>
      <c r="T476" s="3">
        <v>421401</v>
      </c>
      <c r="U476" s="3">
        <v>1588</v>
      </c>
      <c r="V476" s="3">
        <v>201</v>
      </c>
      <c r="W476" s="3">
        <f t="shared" si="1622"/>
        <v>1387</v>
      </c>
      <c r="X476" s="3">
        <v>9</v>
      </c>
      <c r="Y476" s="2">
        <f t="shared" ref="Y476" si="2280">SUM(K463:K476)</f>
        <v>1311</v>
      </c>
      <c r="Z476" s="2">
        <f t="shared" ref="Z476" si="2281">SUM(X463:X476)</f>
        <v>135</v>
      </c>
      <c r="AA476" s="19">
        <f t="shared" ref="AA476" si="2282">(Z476/Y476)*100</f>
        <v>10.297482837528605</v>
      </c>
      <c r="AB476" s="3">
        <v>18022</v>
      </c>
      <c r="AC476" s="3">
        <v>78</v>
      </c>
      <c r="AD476" s="2">
        <f t="shared" ref="AD476" si="2283">SUM(AC463:AC476)</f>
        <v>5363</v>
      </c>
      <c r="AE476" s="2">
        <f t="shared" ref="AE476" si="2284">AD476+Z476</f>
        <v>5498</v>
      </c>
      <c r="AF476" s="2">
        <f t="shared" ref="AF476" si="2285">(Z476/AE476)*100</f>
        <v>2.4554383412149874</v>
      </c>
      <c r="AG476" s="2">
        <f t="shared" ref="AG476" si="2286">Y476/AD476</f>
        <v>0.24445273168002984</v>
      </c>
      <c r="AH476" s="3">
        <v>393948</v>
      </c>
      <c r="AI476" s="3">
        <f t="shared" si="2013"/>
        <v>9431</v>
      </c>
      <c r="AJ476" s="3">
        <v>0</v>
      </c>
      <c r="AL476" s="3">
        <f t="shared" si="946"/>
        <v>7843</v>
      </c>
      <c r="AM476" s="3">
        <f t="shared" si="947"/>
        <v>4.2766865764438142</v>
      </c>
      <c r="AN476" s="3">
        <f t="shared" si="948"/>
        <v>16.838087159368044</v>
      </c>
      <c r="AO476" s="3">
        <f t="shared" si="949"/>
        <v>12.657430730478589</v>
      </c>
      <c r="AP476" s="3">
        <f t="shared" si="950"/>
        <v>2.1312692185346198</v>
      </c>
      <c r="AQ476" s="3">
        <f t="shared" si="951"/>
        <v>14.706817940833423</v>
      </c>
      <c r="AR476" s="103">
        <f t="shared" si="1760"/>
        <v>18.954542063468658</v>
      </c>
      <c r="AS476" s="103">
        <f t="shared" si="1761"/>
        <v>1.9518407159178248</v>
      </c>
      <c r="AT476" s="103">
        <f t="shared" si="1762"/>
        <v>323.49952606415798</v>
      </c>
      <c r="AU476" s="103">
        <f t="shared" si="1763"/>
        <v>1136.4339552042436</v>
      </c>
      <c r="AV476" s="2"/>
      <c r="AW476" s="60"/>
      <c r="AX476" s="60"/>
      <c r="BE476" s="6">
        <f t="shared" si="1921"/>
        <v>44372</v>
      </c>
      <c r="BF476" s="2">
        <f t="shared" si="225"/>
        <v>421401</v>
      </c>
      <c r="BG476" s="2">
        <f t="shared" si="226"/>
        <v>18022</v>
      </c>
    </row>
    <row r="477" spans="1:67" x14ac:dyDescent="0.3">
      <c r="B477" s="3">
        <v>6</v>
      </c>
      <c r="C477" s="3">
        <v>26</v>
      </c>
      <c r="D477" s="3">
        <v>476</v>
      </c>
      <c r="E477" s="84">
        <f t="shared" si="1764"/>
        <v>44373</v>
      </c>
      <c r="F477" s="11">
        <v>3838</v>
      </c>
      <c r="G477" s="11">
        <v>11107</v>
      </c>
      <c r="H477" s="11">
        <v>52</v>
      </c>
      <c r="I477" s="11">
        <v>34</v>
      </c>
      <c r="J477" s="11">
        <f t="shared" si="230"/>
        <v>14945</v>
      </c>
      <c r="K477" s="3">
        <v>86</v>
      </c>
      <c r="L477" s="2">
        <f t="shared" ref="L477" si="2287">T477-T476</f>
        <v>86</v>
      </c>
      <c r="N477" s="2">
        <f t="shared" ref="N477" si="2288">SUM(F471:F477)</f>
        <v>20591</v>
      </c>
      <c r="O477" s="11">
        <f t="shared" ref="O477" si="2289">SUM(J471:J477)</f>
        <v>78776</v>
      </c>
      <c r="P477" s="2">
        <f t="shared" ref="P477" si="2290">SUM(K471:K477)</f>
        <v>523</v>
      </c>
      <c r="R477" s="2">
        <f t="shared" ref="R477" si="2291">(P477/N477)*100</f>
        <v>2.5399446360060218</v>
      </c>
      <c r="S477" s="3">
        <f t="shared" ref="S477" si="2292">(P477/O477)*100</f>
        <v>0.66390778917436777</v>
      </c>
      <c r="T477" s="3">
        <v>421487</v>
      </c>
      <c r="U477" s="3">
        <v>1565</v>
      </c>
      <c r="V477" s="3">
        <v>196</v>
      </c>
      <c r="W477" s="3">
        <f t="shared" si="1622"/>
        <v>1369</v>
      </c>
      <c r="X477" s="3">
        <v>4</v>
      </c>
      <c r="Y477" s="2">
        <f t="shared" ref="Y477" si="2293">SUM(K464:K477)</f>
        <v>1274</v>
      </c>
      <c r="Z477" s="2">
        <f t="shared" ref="Z477" si="2294">SUM(X464:X477)</f>
        <v>133</v>
      </c>
      <c r="AA477" s="19">
        <f t="shared" ref="AA477" si="2295">(Z477/Y477)*100</f>
        <v>10.43956043956044</v>
      </c>
      <c r="AB477" s="3">
        <v>18026</v>
      </c>
      <c r="AC477" s="3">
        <v>143</v>
      </c>
      <c r="AD477" s="2">
        <f t="shared" ref="AD477" si="2296">SUM(AC464:AC477)</f>
        <v>4723</v>
      </c>
      <c r="AE477" s="2">
        <f t="shared" ref="AE477" si="2297">AD477+Z477</f>
        <v>4856</v>
      </c>
      <c r="AF477" s="2">
        <f t="shared" ref="AF477" si="2298">(Z477/AE477)*100</f>
        <v>2.7388797364085669</v>
      </c>
      <c r="AG477" s="2">
        <f t="shared" ref="AG477" si="2299">Y477/AD477</f>
        <v>0.26974380690239252</v>
      </c>
      <c r="AH477" s="3">
        <v>394091</v>
      </c>
      <c r="AI477" s="3">
        <f t="shared" si="2013"/>
        <v>9370</v>
      </c>
      <c r="AJ477" s="3">
        <v>2</v>
      </c>
      <c r="AL477" s="3">
        <f t="shared" si="946"/>
        <v>7805</v>
      </c>
      <c r="AM477" s="3">
        <f t="shared" si="947"/>
        <v>4.2767629843862327</v>
      </c>
      <c r="AN477" s="3">
        <f t="shared" si="948"/>
        <v>16.702241195304161</v>
      </c>
      <c r="AO477" s="3">
        <f t="shared" si="949"/>
        <v>12.523961661341854</v>
      </c>
      <c r="AP477" s="3">
        <f t="shared" si="950"/>
        <v>2.0917822838847386</v>
      </c>
      <c r="AQ477" s="3">
        <f t="shared" si="951"/>
        <v>14.610458911419425</v>
      </c>
      <c r="AR477" s="103">
        <f t="shared" si="1760"/>
        <v>18.419593126513401</v>
      </c>
      <c r="AS477" s="103">
        <f t="shared" si="1761"/>
        <v>1.9229245571634868</v>
      </c>
      <c r="AT477" s="103">
        <f t="shared" si="1762"/>
        <v>297.70631245528841</v>
      </c>
      <c r="AU477" s="103">
        <f t="shared" si="1763"/>
        <v>1138.9496610158708</v>
      </c>
      <c r="AV477" s="2"/>
      <c r="AW477" s="60"/>
      <c r="AX477" s="60"/>
      <c r="BE477" s="6">
        <f t="shared" si="1921"/>
        <v>44373</v>
      </c>
      <c r="BF477" s="2">
        <f t="shared" si="225"/>
        <v>421487</v>
      </c>
      <c r="BG477" s="2">
        <f t="shared" si="226"/>
        <v>18026</v>
      </c>
    </row>
    <row r="478" spans="1:67" s="46" customFormat="1" x14ac:dyDescent="0.3">
      <c r="A478" s="98" t="s">
        <v>54</v>
      </c>
      <c r="B478" s="46">
        <v>6</v>
      </c>
      <c r="C478" s="46">
        <v>27</v>
      </c>
      <c r="D478" s="46">
        <v>477</v>
      </c>
      <c r="E478" s="83">
        <f t="shared" si="1764"/>
        <v>44374</v>
      </c>
      <c r="F478" s="51">
        <v>1888</v>
      </c>
      <c r="G478" s="51">
        <v>4611</v>
      </c>
      <c r="H478" s="51">
        <v>21</v>
      </c>
      <c r="I478" s="51">
        <v>7</v>
      </c>
      <c r="J478" s="51">
        <f t="shared" si="230"/>
        <v>6499</v>
      </c>
      <c r="K478" s="46">
        <v>28</v>
      </c>
      <c r="L478" s="36">
        <f t="shared" ref="L478:L479" si="2300">T478-T477</f>
        <v>28</v>
      </c>
      <c r="M478" s="46">
        <v>510</v>
      </c>
      <c r="N478" s="36">
        <f t="shared" ref="N478:N479" si="2301">SUM(F472:F478)</f>
        <v>18908</v>
      </c>
      <c r="O478" s="51">
        <f t="shared" ref="O478:O479" si="2302">SUM(J472:J478)</f>
        <v>76837</v>
      </c>
      <c r="P478" s="36">
        <f t="shared" ref="P478:P479" si="2303">SUM(K472:K478)</f>
        <v>510</v>
      </c>
      <c r="Q478" s="46">
        <v>38</v>
      </c>
      <c r="R478" s="36">
        <f t="shared" ref="R478:R479" si="2304">(P478/N478)*100</f>
        <v>2.6972709964036388</v>
      </c>
      <c r="S478" s="46">
        <f t="shared" ref="S478:S479" si="2305">(P478/O478)*100</f>
        <v>0.66374272811275814</v>
      </c>
      <c r="T478" s="46">
        <v>421515</v>
      </c>
      <c r="U478" s="46">
        <v>1561</v>
      </c>
      <c r="V478" s="46">
        <v>196</v>
      </c>
      <c r="W478" s="46">
        <f t="shared" si="1622"/>
        <v>1365</v>
      </c>
      <c r="X478" s="46">
        <v>1</v>
      </c>
      <c r="Y478" s="36">
        <f t="shared" ref="Y478:Y479" si="2306">SUM(K465:K478)</f>
        <v>1221</v>
      </c>
      <c r="Z478" s="36">
        <f t="shared" ref="Z478:Z479" si="2307">SUM(X465:X478)</f>
        <v>129</v>
      </c>
      <c r="AA478" s="39">
        <f t="shared" ref="AA478:AA479" si="2308">(Z478/Y478)*100</f>
        <v>10.565110565110565</v>
      </c>
      <c r="AB478" s="46">
        <v>18027</v>
      </c>
      <c r="AC478" s="46">
        <v>15</v>
      </c>
      <c r="AD478" s="36">
        <f t="shared" ref="AD478:AD479" si="2309">SUM(AC465:AC478)</f>
        <v>4704</v>
      </c>
      <c r="AE478" s="36">
        <f t="shared" ref="AE478:AE479" si="2310">AD478+Z478</f>
        <v>4833</v>
      </c>
      <c r="AF478" s="36">
        <f t="shared" ref="AF478:AF479" si="2311">(Z478/AE478)*100</f>
        <v>2.6691495965238983</v>
      </c>
      <c r="AG478" s="36">
        <f t="shared" ref="AG478:AG479" si="2312">Y478/AD478</f>
        <v>0.25956632653061223</v>
      </c>
      <c r="AH478" s="46">
        <v>394106</v>
      </c>
      <c r="AI478" s="46">
        <f t="shared" si="2013"/>
        <v>9382</v>
      </c>
      <c r="AJ478" s="46">
        <v>0</v>
      </c>
      <c r="AL478" s="46">
        <f t="shared" si="946"/>
        <v>7821</v>
      </c>
      <c r="AM478" s="46">
        <f t="shared" si="947"/>
        <v>4.2767161310985378</v>
      </c>
      <c r="AN478" s="46">
        <f t="shared" si="948"/>
        <v>16.638243444894478</v>
      </c>
      <c r="AO478" s="46">
        <f t="shared" si="949"/>
        <v>12.556053811659194</v>
      </c>
      <c r="AP478" s="46">
        <f t="shared" si="950"/>
        <v>2.0891068002558093</v>
      </c>
      <c r="AQ478" s="46">
        <f t="shared" si="951"/>
        <v>14.549136644638669</v>
      </c>
      <c r="AR478" s="104">
        <f t="shared" si="1760"/>
        <v>17.653314919523439</v>
      </c>
      <c r="AS478" s="104">
        <f t="shared" si="1761"/>
        <v>1.8650922396548104</v>
      </c>
      <c r="AT478" s="104">
        <f t="shared" si="1762"/>
        <v>273.37336486351285</v>
      </c>
      <c r="AU478" s="104">
        <f t="shared" si="1763"/>
        <v>1110.9154451035402</v>
      </c>
      <c r="AV478" s="36"/>
      <c r="AW478" s="61"/>
      <c r="AX478" s="61"/>
      <c r="BA478" s="51"/>
      <c r="BD478" s="51"/>
      <c r="BE478" s="50">
        <f t="shared" si="1921"/>
        <v>44374</v>
      </c>
      <c r="BF478" s="36">
        <f t="shared" si="225"/>
        <v>421515</v>
      </c>
      <c r="BG478" s="36">
        <f t="shared" si="226"/>
        <v>18027</v>
      </c>
      <c r="BK478" s="51"/>
      <c r="BL478" s="51"/>
      <c r="BM478" s="51"/>
      <c r="BN478" s="51"/>
      <c r="BO478" s="51"/>
    </row>
    <row r="479" spans="1:67" x14ac:dyDescent="0.3">
      <c r="B479" s="3">
        <v>6</v>
      </c>
      <c r="C479" s="3">
        <v>28</v>
      </c>
      <c r="D479" s="3">
        <v>478</v>
      </c>
      <c r="E479" s="84">
        <f t="shared" si="1764"/>
        <v>44375</v>
      </c>
      <c r="F479" s="11">
        <v>451</v>
      </c>
      <c r="G479" s="11">
        <v>2464</v>
      </c>
      <c r="H479" s="11">
        <v>13</v>
      </c>
      <c r="I479" s="11">
        <v>3</v>
      </c>
      <c r="J479" s="11">
        <f t="shared" si="230"/>
        <v>2915</v>
      </c>
      <c r="K479" s="3">
        <v>16</v>
      </c>
      <c r="L479" s="2">
        <f t="shared" si="2300"/>
        <v>16</v>
      </c>
      <c r="N479" s="2">
        <f t="shared" si="2301"/>
        <v>18346</v>
      </c>
      <c r="O479" s="11">
        <f t="shared" si="2302"/>
        <v>75611</v>
      </c>
      <c r="P479" s="2">
        <f t="shared" si="2303"/>
        <v>499</v>
      </c>
      <c r="R479" s="2">
        <f t="shared" si="2304"/>
        <v>2.7199389512700316</v>
      </c>
      <c r="S479" s="3">
        <f t="shared" si="2305"/>
        <v>0.6599568845802859</v>
      </c>
      <c r="T479" s="3">
        <v>421531</v>
      </c>
      <c r="U479" s="3">
        <v>1560</v>
      </c>
      <c r="V479" s="3">
        <v>197</v>
      </c>
      <c r="W479" s="3">
        <f t="shared" si="1622"/>
        <v>1363</v>
      </c>
      <c r="X479" s="3">
        <v>0</v>
      </c>
      <c r="Y479" s="2">
        <f t="shared" si="2306"/>
        <v>1195</v>
      </c>
      <c r="Z479" s="2">
        <f t="shared" si="2307"/>
        <v>127</v>
      </c>
      <c r="AA479" s="19">
        <f t="shared" si="2308"/>
        <v>10.627615062761505</v>
      </c>
      <c r="AB479" s="3">
        <v>18027</v>
      </c>
      <c r="AC479" s="3">
        <v>19</v>
      </c>
      <c r="AD479" s="2">
        <f t="shared" si="2309"/>
        <v>4630</v>
      </c>
      <c r="AE479" s="2">
        <f t="shared" si="2310"/>
        <v>4757</v>
      </c>
      <c r="AF479" s="2">
        <f t="shared" si="2311"/>
        <v>2.6697498423376076</v>
      </c>
      <c r="AG479" s="2">
        <f t="shared" si="2312"/>
        <v>0.25809935205183587</v>
      </c>
      <c r="AH479" s="3">
        <v>394125</v>
      </c>
      <c r="AI479" s="3">
        <f t="shared" si="2013"/>
        <v>9379</v>
      </c>
      <c r="AJ479" s="3">
        <v>0</v>
      </c>
      <c r="AL479" s="3">
        <f t="shared" si="946"/>
        <v>7819</v>
      </c>
      <c r="AM479" s="3">
        <f t="shared" si="947"/>
        <v>4.2765538003136188</v>
      </c>
      <c r="AN479" s="3">
        <f t="shared" si="948"/>
        <v>16.632903294594307</v>
      </c>
      <c r="AO479" s="3">
        <f t="shared" si="949"/>
        <v>12.628205128205128</v>
      </c>
      <c r="AP479" s="3">
        <f t="shared" si="950"/>
        <v>2.1004371468173582</v>
      </c>
      <c r="AQ479" s="3">
        <f t="shared" si="951"/>
        <v>14.532466147776949</v>
      </c>
      <c r="AR479" s="103">
        <f t="shared" si="1760"/>
        <v>17.277404855717045</v>
      </c>
      <c r="AS479" s="103">
        <f t="shared" si="1761"/>
        <v>1.8361760809004724</v>
      </c>
      <c r="AT479" s="103">
        <f t="shared" si="1762"/>
        <v>265.24792425354383</v>
      </c>
      <c r="AU479" s="103">
        <f t="shared" si="1763"/>
        <v>1093.1898397871307</v>
      </c>
      <c r="AV479" s="2"/>
      <c r="AW479" s="60"/>
      <c r="AX479" s="60"/>
      <c r="BE479" s="6">
        <f t="shared" si="1921"/>
        <v>44375</v>
      </c>
      <c r="BF479" s="2">
        <f t="shared" si="225"/>
        <v>421531</v>
      </c>
      <c r="BG479" s="2">
        <f t="shared" si="226"/>
        <v>18027</v>
      </c>
    </row>
    <row r="480" spans="1:67" x14ac:dyDescent="0.3">
      <c r="B480" s="3">
        <v>6</v>
      </c>
      <c r="C480" s="3">
        <v>29</v>
      </c>
      <c r="D480" s="3">
        <v>479</v>
      </c>
      <c r="E480" s="84">
        <f t="shared" si="1764"/>
        <v>44376</v>
      </c>
      <c r="F480" s="11">
        <v>3680</v>
      </c>
      <c r="G480" s="11">
        <v>16355</v>
      </c>
      <c r="H480" s="11">
        <v>80</v>
      </c>
      <c r="I480" s="11">
        <v>35</v>
      </c>
      <c r="J480" s="11">
        <f t="shared" si="230"/>
        <v>20035</v>
      </c>
      <c r="K480" s="3">
        <v>115</v>
      </c>
      <c r="L480" s="2">
        <f t="shared" ref="L480" si="2313">T480-T479</f>
        <v>115</v>
      </c>
      <c r="N480" s="2">
        <f t="shared" ref="N480" si="2314">SUM(F474:F480)</f>
        <v>18893</v>
      </c>
      <c r="O480" s="11">
        <f t="shared" ref="O480" si="2315">SUM(J474:J480)</f>
        <v>79576</v>
      </c>
      <c r="P480" s="2">
        <f t="shared" ref="P480" si="2316">SUM(K474:K480)</f>
        <v>494</v>
      </c>
      <c r="R480" s="2">
        <f t="shared" ref="R480" si="2317">(P480/N480)*100</f>
        <v>2.6147250304345526</v>
      </c>
      <c r="S480" s="3">
        <f t="shared" ref="S480" si="2318">(P480/O480)*100</f>
        <v>0.62079018799638086</v>
      </c>
      <c r="T480" s="3">
        <v>421646</v>
      </c>
      <c r="U480" s="3">
        <v>1517</v>
      </c>
      <c r="V480" s="3">
        <v>186</v>
      </c>
      <c r="W480" s="3">
        <f t="shared" si="1622"/>
        <v>1331</v>
      </c>
      <c r="X480" s="3">
        <v>13</v>
      </c>
      <c r="Y480" s="2">
        <f t="shared" ref="Y480" si="2319">SUM(K467:K480)</f>
        <v>1153</v>
      </c>
      <c r="Z480" s="2">
        <f t="shared" ref="Z480" si="2320">SUM(X467:X480)</f>
        <v>125</v>
      </c>
      <c r="AA480" s="19">
        <f t="shared" ref="AA480" si="2321">(Z480/Y480)*100</f>
        <v>10.841283607979186</v>
      </c>
      <c r="AB480" s="3">
        <v>18040</v>
      </c>
      <c r="AC480" s="3">
        <v>117</v>
      </c>
      <c r="AD480" s="2">
        <f t="shared" ref="AD480" si="2322">SUM(AC467:AC480)</f>
        <v>3854</v>
      </c>
      <c r="AE480" s="2">
        <f t="shared" ref="AE480" si="2323">AD480+Z480</f>
        <v>3979</v>
      </c>
      <c r="AF480" s="2">
        <f t="shared" ref="AF480" si="2324">(Z480/AE480)*100</f>
        <v>3.1414928373963305</v>
      </c>
      <c r="AG480" s="2">
        <f t="shared" ref="AG480" si="2325">Y480/AD480</f>
        <v>0.29916969382459779</v>
      </c>
      <c r="AH480" s="3">
        <v>394242</v>
      </c>
      <c r="AI480" s="3">
        <f t="shared" si="2013"/>
        <v>9364</v>
      </c>
      <c r="AJ480" s="3">
        <v>1</v>
      </c>
      <c r="AL480" s="3">
        <f t="shared" si="946"/>
        <v>7847</v>
      </c>
      <c r="AM480" s="3">
        <f t="shared" si="947"/>
        <v>4.2784705653557724</v>
      </c>
      <c r="AN480" s="3">
        <f t="shared" si="948"/>
        <v>16.200341734301578</v>
      </c>
      <c r="AO480" s="3">
        <f t="shared" si="949"/>
        <v>12.261041529334213</v>
      </c>
      <c r="AP480" s="3">
        <f t="shared" si="950"/>
        <v>1.9863306279367789</v>
      </c>
      <c r="AQ480" s="3">
        <f t="shared" si="951"/>
        <v>14.214011106364802</v>
      </c>
      <c r="AR480" s="103">
        <f t="shared" si="1760"/>
        <v>16.670165521875941</v>
      </c>
      <c r="AS480" s="103">
        <f t="shared" si="1761"/>
        <v>1.8072599221461343</v>
      </c>
      <c r="AT480" s="103">
        <f t="shared" si="1762"/>
        <v>273.15649367285528</v>
      </c>
      <c r="AU480" s="103">
        <f t="shared" si="1763"/>
        <v>1150.5161245176062</v>
      </c>
      <c r="AV480" s="2"/>
      <c r="AW480" s="60"/>
      <c r="AX480" s="60"/>
      <c r="BE480" s="6">
        <f t="shared" si="1921"/>
        <v>44376</v>
      </c>
      <c r="BF480" s="2">
        <f t="shared" si="225"/>
        <v>421646</v>
      </c>
      <c r="BG480" s="2">
        <f t="shared" si="226"/>
        <v>18040</v>
      </c>
    </row>
    <row r="481" spans="1:67" x14ac:dyDescent="0.3">
      <c r="B481" s="3">
        <v>6</v>
      </c>
      <c r="C481" s="3">
        <v>30</v>
      </c>
      <c r="D481" s="3">
        <v>480</v>
      </c>
      <c r="E481" s="84">
        <f t="shared" si="1764"/>
        <v>44377</v>
      </c>
      <c r="F481" s="11">
        <v>3677</v>
      </c>
      <c r="G481" s="11">
        <v>13403</v>
      </c>
      <c r="H481" s="11">
        <v>57</v>
      </c>
      <c r="I481" s="11">
        <v>48</v>
      </c>
      <c r="J481" s="11">
        <f t="shared" si="230"/>
        <v>17080</v>
      </c>
      <c r="K481" s="3">
        <v>105</v>
      </c>
      <c r="L481" s="2">
        <f t="shared" ref="L481" si="2326">T481-T480</f>
        <v>105</v>
      </c>
      <c r="N481" s="2">
        <f t="shared" ref="N481" si="2327">SUM(F475:F481)</f>
        <v>19875</v>
      </c>
      <c r="O481" s="11">
        <f t="shared" ref="O481" si="2328">SUM(J475:J481)</f>
        <v>85505</v>
      </c>
      <c r="P481" s="2">
        <f t="shared" ref="P481" si="2329">SUM(K475:K481)</f>
        <v>505</v>
      </c>
      <c r="R481" s="2">
        <f t="shared" ref="R481" si="2330">(P481/N481)*100</f>
        <v>2.540880503144654</v>
      </c>
      <c r="S481" s="3">
        <f t="shared" ref="S481" si="2331">(P481/O481)*100</f>
        <v>0.59060873633120869</v>
      </c>
      <c r="T481" s="3">
        <v>421751</v>
      </c>
      <c r="U481" s="3">
        <v>1495</v>
      </c>
      <c r="V481" s="3">
        <v>179</v>
      </c>
      <c r="W481" s="3">
        <f t="shared" si="1622"/>
        <v>1316</v>
      </c>
      <c r="X481" s="3">
        <v>9</v>
      </c>
      <c r="Y481" s="2">
        <f t="shared" ref="Y481" si="2332">SUM(K468:K481)</f>
        <v>1097</v>
      </c>
      <c r="Z481" s="2">
        <f t="shared" ref="Z481" si="2333">SUM(X468:X481)</f>
        <v>117</v>
      </c>
      <c r="AA481" s="19">
        <f t="shared" ref="AA481" si="2334">(Z481/Y481)*100</f>
        <v>10.665451230628987</v>
      </c>
      <c r="AB481" s="3">
        <v>18049</v>
      </c>
      <c r="AC481" s="3">
        <v>227</v>
      </c>
      <c r="AD481" s="2">
        <f t="shared" ref="AD481" si="2335">SUM(AC468:AC481)</f>
        <v>3498</v>
      </c>
      <c r="AE481" s="2">
        <f t="shared" ref="AE481" si="2336">AD481+Z481</f>
        <v>3615</v>
      </c>
      <c r="AF481" s="2">
        <f t="shared" ref="AF481" si="2337">(Z481/AE481)*100</f>
        <v>3.2365145228215773</v>
      </c>
      <c r="AG481" s="2">
        <f t="shared" ref="AG481" si="2338">Y481/AD481</f>
        <v>0.31360777587192684</v>
      </c>
      <c r="AH481" s="3">
        <v>394469</v>
      </c>
      <c r="AI481" s="3">
        <f t="shared" si="2013"/>
        <v>9233</v>
      </c>
      <c r="AJ481" s="3">
        <v>3</v>
      </c>
      <c r="AL481" s="3">
        <f t="shared" si="946"/>
        <v>7738</v>
      </c>
      <c r="AM481" s="3">
        <f t="shared" si="947"/>
        <v>4.2795393490471865</v>
      </c>
      <c r="AN481" s="3">
        <f t="shared" si="948"/>
        <v>16.191920285930898</v>
      </c>
      <c r="AO481" s="3">
        <f t="shared" si="949"/>
        <v>11.973244147157191</v>
      </c>
      <c r="AP481" s="3">
        <f t="shared" si="950"/>
        <v>1.9386981479475793</v>
      </c>
      <c r="AQ481" s="3">
        <f t="shared" si="951"/>
        <v>14.25322213798332</v>
      </c>
      <c r="AR481" s="103">
        <f t="shared" si="1760"/>
        <v>15.860513076754474</v>
      </c>
      <c r="AS481" s="103">
        <f t="shared" si="1761"/>
        <v>1.6915952871287814</v>
      </c>
      <c r="AT481" s="103">
        <f t="shared" si="1762"/>
        <v>287.35432762123537</v>
      </c>
      <c r="AU481" s="103">
        <f t="shared" si="1763"/>
        <v>1236.2380771448416</v>
      </c>
      <c r="AV481" s="2"/>
      <c r="AW481" s="60"/>
      <c r="AX481" s="60"/>
      <c r="BE481" s="6">
        <f t="shared" si="1921"/>
        <v>44377</v>
      </c>
      <c r="BF481" s="2">
        <f t="shared" si="225"/>
        <v>421751</v>
      </c>
      <c r="BG481" s="2">
        <f t="shared" si="226"/>
        <v>18049</v>
      </c>
    </row>
    <row r="482" spans="1:67" x14ac:dyDescent="0.3">
      <c r="B482" s="3">
        <v>7</v>
      </c>
      <c r="C482" s="3">
        <v>1</v>
      </c>
      <c r="D482" s="3">
        <v>481</v>
      </c>
      <c r="E482" s="84">
        <f t="shared" si="1764"/>
        <v>44378</v>
      </c>
      <c r="F482" s="11">
        <v>2820</v>
      </c>
      <c r="G482" s="11">
        <v>10660</v>
      </c>
      <c r="H482" s="11">
        <v>48</v>
      </c>
      <c r="I482" s="11">
        <v>30</v>
      </c>
      <c r="J482" s="11">
        <f t="shared" si="230"/>
        <v>13480</v>
      </c>
      <c r="K482" s="3">
        <v>78</v>
      </c>
      <c r="L482" s="2">
        <f t="shared" ref="L482" si="2339">T482-T481</f>
        <v>78</v>
      </c>
      <c r="N482" s="2">
        <f t="shared" ref="N482" si="2340">SUM(F476:F482)</f>
        <v>19257</v>
      </c>
      <c r="O482" s="11">
        <f t="shared" ref="O482" si="2341">SUM(J476:J482)</f>
        <v>84603</v>
      </c>
      <c r="P482" s="2">
        <f t="shared" ref="P482" si="2342">SUM(K476:K482)</f>
        <v>490</v>
      </c>
      <c r="R482" s="2">
        <f t="shared" ref="R482" si="2343">(P482/N482)*100</f>
        <v>2.5445292620865136</v>
      </c>
      <c r="S482" s="3">
        <f t="shared" ref="S482" si="2344">(P482/O482)*100</f>
        <v>0.57917567934943204</v>
      </c>
      <c r="T482" s="3">
        <v>421829</v>
      </c>
      <c r="U482" s="3">
        <v>1481</v>
      </c>
      <c r="V482" s="3">
        <v>179</v>
      </c>
      <c r="W482" s="3">
        <f t="shared" si="1622"/>
        <v>1302</v>
      </c>
      <c r="X482" s="3">
        <v>12</v>
      </c>
      <c r="Y482" s="2">
        <f t="shared" ref="Y482" si="2345">SUM(K469:K482)</f>
        <v>1080</v>
      </c>
      <c r="Z482" s="2">
        <f t="shared" ref="Z482" si="2346">SUM(X469:X482)</f>
        <v>104</v>
      </c>
      <c r="AA482" s="19">
        <f t="shared" ref="AA482" si="2347">(Z482/Y482)*100</f>
        <v>9.6296296296296298</v>
      </c>
      <c r="AB482" s="3">
        <v>18061</v>
      </c>
      <c r="AC482" s="3">
        <v>188</v>
      </c>
      <c r="AD482" s="2">
        <f t="shared" ref="AD482" si="2348">SUM(AC469:AC482)</f>
        <v>2622</v>
      </c>
      <c r="AE482" s="2">
        <f t="shared" ref="AE482" si="2349">AD482+Z482</f>
        <v>2726</v>
      </c>
      <c r="AF482" s="2">
        <f t="shared" ref="AF482" si="2350">(Z482/AE482)*100</f>
        <v>3.8151137197358769</v>
      </c>
      <c r="AG482" s="2">
        <f t="shared" ref="AG482" si="2351">Y482/AD482</f>
        <v>0.41189931350114417</v>
      </c>
      <c r="AH482" s="3">
        <v>394657</v>
      </c>
      <c r="AI482" s="3">
        <f t="shared" si="2013"/>
        <v>9111</v>
      </c>
      <c r="AJ482" s="3">
        <v>1</v>
      </c>
      <c r="AL482" s="3">
        <f t="shared" si="946"/>
        <v>7630</v>
      </c>
      <c r="AM482" s="3">
        <f t="shared" si="947"/>
        <v>4.2815927781162504</v>
      </c>
      <c r="AN482" s="3">
        <f t="shared" si="948"/>
        <v>16.255076281418066</v>
      </c>
      <c r="AO482" s="3">
        <f t="shared" si="949"/>
        <v>12.086428089128967</v>
      </c>
      <c r="AP482" s="3">
        <f t="shared" si="950"/>
        <v>1.9646581055866534</v>
      </c>
      <c r="AQ482" s="3">
        <f t="shared" si="951"/>
        <v>14.290418175831412</v>
      </c>
      <c r="AR482" s="103">
        <f t="shared" si="1760"/>
        <v>15.614725727342599</v>
      </c>
      <c r="AS482" s="103">
        <f t="shared" si="1761"/>
        <v>1.5036402552255836</v>
      </c>
      <c r="AT482" s="103">
        <f t="shared" si="1762"/>
        <v>278.41923456614484</v>
      </c>
      <c r="AU482" s="103">
        <f t="shared" si="1763"/>
        <v>1223.1968895466352</v>
      </c>
      <c r="AV482" s="2"/>
      <c r="AW482" s="60"/>
      <c r="AX482" s="60"/>
      <c r="BE482" s="6">
        <f t="shared" si="1921"/>
        <v>44378</v>
      </c>
      <c r="BF482" s="2">
        <f t="shared" si="225"/>
        <v>421829</v>
      </c>
      <c r="BG482" s="2">
        <f t="shared" si="226"/>
        <v>18061</v>
      </c>
    </row>
    <row r="483" spans="1:67" x14ac:dyDescent="0.3">
      <c r="B483" s="3">
        <v>7</v>
      </c>
      <c r="C483" s="3">
        <v>2</v>
      </c>
      <c r="D483" s="3">
        <v>482</v>
      </c>
      <c r="E483" s="84">
        <f t="shared" si="1764"/>
        <v>44379</v>
      </c>
      <c r="F483" s="11">
        <v>3036</v>
      </c>
      <c r="G483" s="11">
        <v>10867</v>
      </c>
      <c r="H483" s="11">
        <v>41</v>
      </c>
      <c r="I483" s="11">
        <v>32</v>
      </c>
      <c r="J483" s="11">
        <f t="shared" si="230"/>
        <v>13903</v>
      </c>
      <c r="K483" s="3">
        <v>73</v>
      </c>
      <c r="L483" s="2">
        <f t="shared" ref="L483" si="2352">T483-T482</f>
        <v>73</v>
      </c>
      <c r="N483" s="2">
        <f t="shared" ref="N483" si="2353">SUM(F477:F483)</f>
        <v>19390</v>
      </c>
      <c r="O483" s="11">
        <f t="shared" ref="O483" si="2354">SUM(J477:J483)</f>
        <v>88857</v>
      </c>
      <c r="P483" s="2">
        <f t="shared" ref="P483" si="2355">SUM(K477:K483)</f>
        <v>501</v>
      </c>
      <c r="R483" s="2">
        <f t="shared" ref="R483" si="2356">(P483/N483)*100</f>
        <v>2.5838060856111396</v>
      </c>
      <c r="S483" s="3">
        <f t="shared" ref="S483" si="2357">(P483/O483)*100</f>
        <v>0.5638272730342011</v>
      </c>
      <c r="T483" s="3">
        <v>421902</v>
      </c>
      <c r="U483" s="3">
        <v>1434</v>
      </c>
      <c r="V483" s="3">
        <v>163</v>
      </c>
      <c r="W483" s="3">
        <f t="shared" si="1622"/>
        <v>1271</v>
      </c>
      <c r="X483" s="3">
        <v>6</v>
      </c>
      <c r="Y483" s="2">
        <f t="shared" ref="Y483" si="2358">SUM(K470:K483)</f>
        <v>1043</v>
      </c>
      <c r="Z483" s="2">
        <f t="shared" ref="Z483" si="2359">SUM(X470:X483)</f>
        <v>87</v>
      </c>
      <c r="AA483" s="19">
        <f t="shared" ref="AA483" si="2360">(Z483/Y483)*100</f>
        <v>8.3413231064237774</v>
      </c>
      <c r="AB483" s="3">
        <v>18067</v>
      </c>
      <c r="AC483" s="3">
        <v>273</v>
      </c>
      <c r="AD483" s="2">
        <f t="shared" ref="AD483" si="2361">SUM(AC470:AC483)</f>
        <v>2478</v>
      </c>
      <c r="AE483" s="2">
        <f t="shared" ref="AE483" si="2362">AD483+Z483</f>
        <v>2565</v>
      </c>
      <c r="AF483" s="2">
        <f t="shared" ref="AF483" si="2363">(Z483/AE483)*100</f>
        <v>3.3918128654970756</v>
      </c>
      <c r="AG483" s="2">
        <f t="shared" ref="AG483" si="2364">Y483/AD483</f>
        <v>0.42090395480225989</v>
      </c>
      <c r="AH483" s="3">
        <v>394930</v>
      </c>
      <c r="AI483" s="3">
        <f t="shared" si="2013"/>
        <v>8905</v>
      </c>
      <c r="AJ483" s="3">
        <v>1</v>
      </c>
      <c r="AL483" s="3">
        <f t="shared" si="946"/>
        <v>7471</v>
      </c>
      <c r="AM483" s="3">
        <f t="shared" si="947"/>
        <v>4.282274082606861</v>
      </c>
      <c r="AN483" s="3">
        <f t="shared" si="948"/>
        <v>16.103312745648513</v>
      </c>
      <c r="AO483" s="3">
        <f t="shared" si="949"/>
        <v>11.366806136680614</v>
      </c>
      <c r="AP483" s="3">
        <f t="shared" si="950"/>
        <v>1.8304323413812464</v>
      </c>
      <c r="AQ483" s="3">
        <f t="shared" si="951"/>
        <v>14.272880404267266</v>
      </c>
      <c r="AR483" s="103">
        <f t="shared" si="1760"/>
        <v>15.079776790387342</v>
      </c>
      <c r="AS483" s="103">
        <f t="shared" si="1761"/>
        <v>1.2578529058137093</v>
      </c>
      <c r="AT483" s="103">
        <f t="shared" si="1762"/>
        <v>280.34215912330831</v>
      </c>
      <c r="AU483" s="103">
        <f t="shared" si="1763"/>
        <v>1284.7015592171122</v>
      </c>
      <c r="AV483" s="2"/>
      <c r="AW483" s="60"/>
      <c r="AX483" s="60"/>
      <c r="BE483" s="6">
        <f t="shared" si="1921"/>
        <v>44379</v>
      </c>
      <c r="BF483" s="2">
        <f t="shared" si="225"/>
        <v>421902</v>
      </c>
      <c r="BG483" s="2">
        <f t="shared" si="226"/>
        <v>18067</v>
      </c>
    </row>
    <row r="484" spans="1:67" x14ac:dyDescent="0.3">
      <c r="B484" s="3">
        <v>7</v>
      </c>
      <c r="C484" s="3">
        <v>3</v>
      </c>
      <c r="D484" s="3">
        <v>483</v>
      </c>
      <c r="E484" s="84">
        <f t="shared" si="1764"/>
        <v>44380</v>
      </c>
      <c r="F484" s="11">
        <v>3887</v>
      </c>
      <c r="G484" s="11">
        <v>12297</v>
      </c>
      <c r="H484" s="11">
        <v>44</v>
      </c>
      <c r="I484" s="11">
        <v>37</v>
      </c>
      <c r="J484" s="11">
        <f t="shared" si="230"/>
        <v>16184</v>
      </c>
      <c r="K484" s="3">
        <v>81</v>
      </c>
      <c r="L484" s="2">
        <f t="shared" ref="L484" si="2365">T484-T483</f>
        <v>81</v>
      </c>
      <c r="N484" s="2">
        <f t="shared" ref="N484" si="2366">SUM(F478:F484)</f>
        <v>19439</v>
      </c>
      <c r="O484" s="11">
        <f t="shared" ref="O484" si="2367">SUM(J478:J484)</f>
        <v>90096</v>
      </c>
      <c r="P484" s="2">
        <f t="shared" ref="P484" si="2368">SUM(K478:K484)</f>
        <v>496</v>
      </c>
      <c r="R484" s="2">
        <f t="shared" ref="R484" si="2369">(P484/N484)*100</f>
        <v>2.5515715829003551</v>
      </c>
      <c r="S484" s="3">
        <f t="shared" ref="S484" si="2370">(P484/O484)*100</f>
        <v>0.55052388563310239</v>
      </c>
      <c r="T484" s="3">
        <v>421983</v>
      </c>
      <c r="U484" s="3">
        <v>1313</v>
      </c>
      <c r="V484" s="3">
        <v>155</v>
      </c>
      <c r="W484" s="3">
        <f t="shared" si="1622"/>
        <v>1158</v>
      </c>
      <c r="X484" s="3">
        <v>16</v>
      </c>
      <c r="Y484" s="2">
        <f t="shared" ref="Y484" si="2371">SUM(K471:K484)</f>
        <v>1019</v>
      </c>
      <c r="Z484" s="2">
        <f t="shared" ref="Z484" si="2372">SUM(X471:X484)</f>
        <v>96</v>
      </c>
      <c r="AA484" s="19">
        <f t="shared" ref="AA484" si="2373">(Z484/Y484)*100</f>
        <v>9.4210009813542683</v>
      </c>
      <c r="AB484" s="3">
        <v>18083</v>
      </c>
      <c r="AC484" s="3">
        <v>352</v>
      </c>
      <c r="AD484" s="2">
        <f t="shared" ref="AD484" si="2374">SUM(AC471:AC484)</f>
        <v>2510</v>
      </c>
      <c r="AE484" s="2">
        <f t="shared" ref="AE484" si="2375">AD484+Z484</f>
        <v>2606</v>
      </c>
      <c r="AF484" s="2">
        <f t="shared" ref="AF484" si="2376">(Z484/AE484)*100</f>
        <v>3.6838066001534919</v>
      </c>
      <c r="AG484" s="2">
        <f t="shared" ref="AG484" si="2377">Y484/AD484</f>
        <v>0.4059760956175299</v>
      </c>
      <c r="AH484" s="3">
        <v>395282</v>
      </c>
      <c r="AI484" s="3">
        <f t="shared" si="2013"/>
        <v>8618</v>
      </c>
      <c r="AJ484" s="3">
        <v>0</v>
      </c>
      <c r="AL484" s="3">
        <f t="shared" si="946"/>
        <v>7305</v>
      </c>
      <c r="AM484" s="3">
        <f t="shared" si="947"/>
        <v>4.285243718348843</v>
      </c>
      <c r="AN484" s="3">
        <f t="shared" si="948"/>
        <v>15.235553492689718</v>
      </c>
      <c r="AO484" s="3">
        <f t="shared" si="949"/>
        <v>11.805026656511805</v>
      </c>
      <c r="AP484" s="3">
        <f t="shared" si="950"/>
        <v>1.7985611510791366</v>
      </c>
      <c r="AQ484" s="3">
        <f t="shared" si="951"/>
        <v>13.436992341610582</v>
      </c>
      <c r="AR484" s="103">
        <f t="shared" si="1760"/>
        <v>14.732782885335286</v>
      </c>
      <c r="AS484" s="103">
        <f t="shared" si="1761"/>
        <v>1.387975620208231</v>
      </c>
      <c r="AT484" s="103">
        <f t="shared" si="1762"/>
        <v>281.05060501278962</v>
      </c>
      <c r="AU484" s="103">
        <f t="shared" si="1763"/>
        <v>1302.6151195654247</v>
      </c>
      <c r="AV484" s="2"/>
      <c r="AW484" s="60"/>
      <c r="AX484" s="60"/>
      <c r="BE484" s="6">
        <f t="shared" si="1921"/>
        <v>44380</v>
      </c>
      <c r="BF484" s="2">
        <f t="shared" si="225"/>
        <v>421983</v>
      </c>
      <c r="BG484" s="2">
        <f t="shared" si="226"/>
        <v>18083</v>
      </c>
    </row>
    <row r="485" spans="1:67" s="46" customFormat="1" x14ac:dyDescent="0.3">
      <c r="A485" s="98" t="s">
        <v>55</v>
      </c>
      <c r="B485" s="46">
        <v>7</v>
      </c>
      <c r="C485" s="46">
        <v>4</v>
      </c>
      <c r="D485" s="46">
        <v>484</v>
      </c>
      <c r="E485" s="83">
        <f t="shared" si="1764"/>
        <v>44381</v>
      </c>
      <c r="F485" s="51">
        <v>2531</v>
      </c>
      <c r="G485" s="51">
        <v>7334</v>
      </c>
      <c r="H485" s="51">
        <v>21</v>
      </c>
      <c r="I485" s="51">
        <v>30</v>
      </c>
      <c r="J485" s="51">
        <f t="shared" si="230"/>
        <v>9865</v>
      </c>
      <c r="K485" s="46">
        <v>51</v>
      </c>
      <c r="L485" s="36">
        <f t="shared" ref="L485:L486" si="2378">T485-T484</f>
        <v>51</v>
      </c>
      <c r="M485" s="46">
        <v>519</v>
      </c>
      <c r="N485" s="36">
        <f t="shared" ref="N485:N486" si="2379">SUM(F479:F485)</f>
        <v>20082</v>
      </c>
      <c r="O485" s="51">
        <f t="shared" ref="O485:O486" si="2380">SUM(J479:J485)</f>
        <v>93462</v>
      </c>
      <c r="P485" s="36">
        <f t="shared" ref="P485:P486" si="2381">SUM(K479:K485)</f>
        <v>519</v>
      </c>
      <c r="Q485" s="46">
        <v>57</v>
      </c>
      <c r="R485" s="36">
        <f t="shared" ref="R485:R486" si="2382">(P485/N485)*100</f>
        <v>2.5844039438302957</v>
      </c>
      <c r="S485" s="46">
        <f t="shared" ref="S485:S486" si="2383">(P485/O485)*100</f>
        <v>0.55530589972395195</v>
      </c>
      <c r="T485" s="46">
        <v>422034</v>
      </c>
      <c r="U485" s="46">
        <v>1315</v>
      </c>
      <c r="V485" s="46">
        <v>154</v>
      </c>
      <c r="W485" s="46">
        <f t="shared" si="1622"/>
        <v>1161</v>
      </c>
      <c r="X485" s="46">
        <v>1</v>
      </c>
      <c r="Y485" s="36">
        <f t="shared" ref="Y485:Y486" si="2384">SUM(K472:K485)</f>
        <v>1029</v>
      </c>
      <c r="Z485" s="36">
        <f t="shared" ref="Z485:Z486" si="2385">SUM(X472:X485)</f>
        <v>95</v>
      </c>
      <c r="AA485" s="39">
        <f t="shared" ref="AA485:AA486" si="2386">(Z485/Y485)*100</f>
        <v>9.2322643343051496</v>
      </c>
      <c r="AB485" s="46">
        <v>18084</v>
      </c>
      <c r="AC485" s="46">
        <v>7</v>
      </c>
      <c r="AD485" s="36">
        <f t="shared" ref="AD485:AD486" si="2387">SUM(AC472:AC485)</f>
        <v>2480</v>
      </c>
      <c r="AE485" s="36">
        <f t="shared" ref="AE485:AE486" si="2388">AD485+Z485</f>
        <v>2575</v>
      </c>
      <c r="AF485" s="36">
        <f t="shared" ref="AF485:AF486" si="2389">(Z485/AE485)*100</f>
        <v>3.6893203883495143</v>
      </c>
      <c r="AG485" s="36">
        <f t="shared" ref="AG485:AG486" si="2390">Y485/AD485</f>
        <v>0.41491935483870968</v>
      </c>
      <c r="AH485" s="46">
        <v>395289</v>
      </c>
      <c r="AI485" s="46">
        <f t="shared" si="2013"/>
        <v>8661</v>
      </c>
      <c r="AJ485" s="46">
        <v>0</v>
      </c>
      <c r="AL485" s="46">
        <f t="shared" si="946"/>
        <v>7346</v>
      </c>
      <c r="AM485" s="46">
        <f t="shared" si="947"/>
        <v>4.2849628229005248</v>
      </c>
      <c r="AN485" s="46">
        <f t="shared" si="948"/>
        <v>15.183004272024014</v>
      </c>
      <c r="AO485" s="46">
        <f t="shared" si="949"/>
        <v>11.711026615969581</v>
      </c>
      <c r="AP485" s="46">
        <f t="shared" si="950"/>
        <v>1.7780856714005311</v>
      </c>
      <c r="AQ485" s="46">
        <f t="shared" si="951"/>
        <v>13.404918600623484</v>
      </c>
      <c r="AR485" s="104">
        <f t="shared" si="1760"/>
        <v>14.877363679106976</v>
      </c>
      <c r="AS485" s="104">
        <f t="shared" si="1761"/>
        <v>1.373517540831062</v>
      </c>
      <c r="AT485" s="104">
        <f t="shared" si="1762"/>
        <v>290.34715005230936</v>
      </c>
      <c r="AU485" s="104">
        <f t="shared" si="1763"/>
        <v>1351.2810147489761</v>
      </c>
      <c r="AV485" s="36"/>
      <c r="AW485" s="61"/>
      <c r="AX485" s="61"/>
      <c r="BA485" s="51"/>
      <c r="BD485" s="51"/>
      <c r="BE485" s="50">
        <f t="shared" si="1921"/>
        <v>44381</v>
      </c>
      <c r="BF485" s="36">
        <f t="shared" si="225"/>
        <v>422034</v>
      </c>
      <c r="BG485" s="36">
        <f t="shared" si="226"/>
        <v>18084</v>
      </c>
      <c r="BK485" s="51"/>
      <c r="BL485" s="51"/>
      <c r="BM485" s="51"/>
      <c r="BN485" s="51"/>
      <c r="BO485" s="51"/>
    </row>
    <row r="486" spans="1:67" x14ac:dyDescent="0.3">
      <c r="B486" s="3">
        <v>7</v>
      </c>
      <c r="C486" s="3">
        <v>5</v>
      </c>
      <c r="D486" s="3">
        <v>485</v>
      </c>
      <c r="E486" s="84">
        <f t="shared" si="1764"/>
        <v>44382</v>
      </c>
      <c r="F486" s="11">
        <v>541</v>
      </c>
      <c r="G486" s="11">
        <v>3359</v>
      </c>
      <c r="H486" s="11">
        <v>19</v>
      </c>
      <c r="I486" s="11">
        <v>0</v>
      </c>
      <c r="J486" s="11">
        <f t="shared" si="230"/>
        <v>3900</v>
      </c>
      <c r="K486" s="3">
        <v>19</v>
      </c>
      <c r="L486" s="2">
        <f t="shared" si="2378"/>
        <v>19</v>
      </c>
      <c r="N486" s="2">
        <f t="shared" si="2379"/>
        <v>20172</v>
      </c>
      <c r="O486" s="11">
        <f t="shared" si="2380"/>
        <v>94447</v>
      </c>
      <c r="P486" s="2">
        <f t="shared" si="2381"/>
        <v>522</v>
      </c>
      <c r="R486" s="2">
        <f t="shared" si="2382"/>
        <v>2.5877453896490188</v>
      </c>
      <c r="S486" s="3">
        <f t="shared" si="2383"/>
        <v>0.55269092718667612</v>
      </c>
      <c r="T486" s="3">
        <v>422053</v>
      </c>
      <c r="U486" s="3">
        <v>1245</v>
      </c>
      <c r="V486" s="3">
        <v>152</v>
      </c>
      <c r="W486" s="3">
        <f t="shared" si="1622"/>
        <v>1093</v>
      </c>
      <c r="X486" s="3">
        <v>0</v>
      </c>
      <c r="Y486" s="2">
        <f t="shared" si="2384"/>
        <v>1021</v>
      </c>
      <c r="Z486" s="2">
        <f t="shared" si="2385"/>
        <v>94</v>
      </c>
      <c r="AA486" s="19">
        <f t="shared" si="2386"/>
        <v>9.2066601371204708</v>
      </c>
      <c r="AB486" s="3">
        <v>18084</v>
      </c>
      <c r="AC486" s="3">
        <v>92</v>
      </c>
      <c r="AD486" s="2">
        <f t="shared" si="2387"/>
        <v>2565</v>
      </c>
      <c r="AE486" s="2">
        <f t="shared" si="2388"/>
        <v>2659</v>
      </c>
      <c r="AF486" s="2">
        <f t="shared" si="2389"/>
        <v>3.5351635953365927</v>
      </c>
      <c r="AG486" s="2">
        <f t="shared" si="2390"/>
        <v>0.3980506822612086</v>
      </c>
      <c r="AH486" s="3">
        <v>395381</v>
      </c>
      <c r="AI486" s="3">
        <f t="shared" si="2013"/>
        <v>8588</v>
      </c>
      <c r="AJ486" s="3">
        <v>1</v>
      </c>
      <c r="AL486" s="3">
        <f t="shared" si="946"/>
        <v>7343</v>
      </c>
      <c r="AM486" s="3">
        <f t="shared" si="947"/>
        <v>4.2847699222609483</v>
      </c>
      <c r="AN486" s="3">
        <f t="shared" si="948"/>
        <v>14.496972519795062</v>
      </c>
      <c r="AO486" s="3">
        <f t="shared" si="949"/>
        <v>12.208835341365463</v>
      </c>
      <c r="AP486" s="3">
        <f t="shared" si="950"/>
        <v>1.7699115044247788</v>
      </c>
      <c r="AQ486" s="3">
        <f t="shared" si="951"/>
        <v>12.727061015370284</v>
      </c>
      <c r="AR486" s="103">
        <f t="shared" si="1760"/>
        <v>14.761699044089623</v>
      </c>
      <c r="AS486" s="103">
        <f t="shared" si="1761"/>
        <v>1.3590594614538929</v>
      </c>
      <c r="AT486" s="103">
        <f t="shared" si="1762"/>
        <v>291.64837719625456</v>
      </c>
      <c r="AU486" s="103">
        <f t="shared" si="1763"/>
        <v>1365.5222229354874</v>
      </c>
      <c r="AV486" s="2"/>
      <c r="AW486" s="60"/>
      <c r="AX486" s="60"/>
      <c r="BE486" s="6">
        <f t="shared" si="1921"/>
        <v>44382</v>
      </c>
      <c r="BF486" s="2">
        <f t="shared" si="225"/>
        <v>422053</v>
      </c>
      <c r="BG486" s="2">
        <f t="shared" si="226"/>
        <v>18084</v>
      </c>
    </row>
    <row r="487" spans="1:67" x14ac:dyDescent="0.3">
      <c r="B487" s="3">
        <v>7</v>
      </c>
      <c r="C487" s="3">
        <v>6</v>
      </c>
      <c r="D487" s="3">
        <v>486</v>
      </c>
      <c r="E487" s="84">
        <f t="shared" si="1764"/>
        <v>44383</v>
      </c>
      <c r="F487" s="11">
        <v>2974</v>
      </c>
      <c r="G487" s="11">
        <v>16633</v>
      </c>
      <c r="H487" s="11">
        <v>71</v>
      </c>
      <c r="I487" s="11">
        <v>27</v>
      </c>
      <c r="J487" s="11">
        <f t="shared" si="230"/>
        <v>19607</v>
      </c>
      <c r="K487" s="3">
        <v>98</v>
      </c>
      <c r="L487" s="2">
        <f t="shared" ref="L487" si="2391">T487-T486</f>
        <v>98</v>
      </c>
      <c r="N487" s="2">
        <f t="shared" ref="N487" si="2392">SUM(F481:F487)</f>
        <v>19466</v>
      </c>
      <c r="O487" s="11">
        <f t="shared" ref="O487" si="2393">SUM(J481:J487)</f>
        <v>94019</v>
      </c>
      <c r="P487" s="2">
        <f t="shared" ref="P487" si="2394">SUM(K481:K487)</f>
        <v>505</v>
      </c>
      <c r="R487" s="2">
        <f t="shared" ref="R487" si="2395">(P487/N487)*100</f>
        <v>2.5942669269495533</v>
      </c>
      <c r="S487" s="3">
        <f t="shared" ref="S487" si="2396">(P487/O487)*100</f>
        <v>0.537125474638105</v>
      </c>
      <c r="T487" s="3">
        <v>422151</v>
      </c>
      <c r="U487" s="3">
        <v>1134</v>
      </c>
      <c r="V487" s="3">
        <v>123</v>
      </c>
      <c r="W487" s="3">
        <f t="shared" si="1622"/>
        <v>1011</v>
      </c>
      <c r="X487" s="3">
        <v>41</v>
      </c>
      <c r="Y487" s="2">
        <f t="shared" ref="Y487" si="2397">SUM(K474:K487)</f>
        <v>999</v>
      </c>
      <c r="Z487" s="2">
        <f t="shared" ref="Z487" si="2398">SUM(X474:X487)</f>
        <v>125</v>
      </c>
      <c r="AA487" s="19">
        <f t="shared" ref="AA487" si="2399">(Z487/Y487)*100</f>
        <v>12.512512512512513</v>
      </c>
      <c r="AB487" s="3">
        <v>18125</v>
      </c>
      <c r="AC487" s="3">
        <v>228</v>
      </c>
      <c r="AD487" s="2">
        <f t="shared" ref="AD487" si="2400">SUM(AC474:AC487)</f>
        <v>2423</v>
      </c>
      <c r="AE487" s="2">
        <f t="shared" ref="AE487" si="2401">AD487+Z487</f>
        <v>2548</v>
      </c>
      <c r="AF487" s="2">
        <f t="shared" ref="AF487" si="2402">(Z487/AE487)*100</f>
        <v>4.9058084772370485</v>
      </c>
      <c r="AG487" s="2">
        <f t="shared" ref="AG487" si="2403">Y487/AD487</f>
        <v>0.41229880313660749</v>
      </c>
      <c r="AH487" s="3">
        <v>395609</v>
      </c>
      <c r="AI487" s="3">
        <f t="shared" si="2013"/>
        <v>8417</v>
      </c>
      <c r="AJ487" s="3">
        <v>0</v>
      </c>
      <c r="AL487" s="3">
        <f t="shared" si="946"/>
        <v>7283</v>
      </c>
      <c r="AM487" s="3">
        <f t="shared" si="947"/>
        <v>4.2934874014274511</v>
      </c>
      <c r="AN487" s="3">
        <f t="shared" si="948"/>
        <v>13.472733753118687</v>
      </c>
      <c r="AO487" s="3">
        <f t="shared" si="949"/>
        <v>10.846560846560847</v>
      </c>
      <c r="AP487" s="3">
        <f t="shared" si="950"/>
        <v>1.4613282642271594</v>
      </c>
      <c r="AQ487" s="3">
        <f t="shared" si="951"/>
        <v>12.011405488891528</v>
      </c>
      <c r="AR487" s="103">
        <f t="shared" si="1760"/>
        <v>14.443621297791903</v>
      </c>
      <c r="AS487" s="103">
        <f t="shared" si="1761"/>
        <v>1.8072599221461343</v>
      </c>
      <c r="AT487" s="103">
        <f t="shared" si="1762"/>
        <v>281.44097315597321</v>
      </c>
      <c r="AU487" s="103">
        <f t="shared" si="1763"/>
        <v>1359.3341649620593</v>
      </c>
      <c r="AV487" s="2"/>
      <c r="AW487" s="60"/>
      <c r="AX487" s="60"/>
      <c r="BE487" s="6">
        <f t="shared" si="1921"/>
        <v>44383</v>
      </c>
      <c r="BF487" s="2">
        <f t="shared" si="225"/>
        <v>422151</v>
      </c>
      <c r="BG487" s="2">
        <f t="shared" si="226"/>
        <v>18125</v>
      </c>
    </row>
    <row r="488" spans="1:67" x14ac:dyDescent="0.3">
      <c r="B488" s="3">
        <v>7</v>
      </c>
      <c r="C488" s="3">
        <v>7</v>
      </c>
      <c r="D488" s="3">
        <v>487</v>
      </c>
      <c r="E488" s="84">
        <f t="shared" si="1764"/>
        <v>44384</v>
      </c>
      <c r="F488" s="11">
        <v>3181</v>
      </c>
      <c r="G488" s="11">
        <v>10993</v>
      </c>
      <c r="H488" s="11">
        <v>52</v>
      </c>
      <c r="I488" s="11">
        <v>35</v>
      </c>
      <c r="J488" s="11">
        <f t="shared" si="230"/>
        <v>14174</v>
      </c>
      <c r="K488" s="3">
        <v>87</v>
      </c>
      <c r="L488" s="2">
        <f t="shared" ref="L488" si="2404">T488-T487</f>
        <v>87</v>
      </c>
      <c r="N488" s="2">
        <f t="shared" ref="N488" si="2405">SUM(F482:F488)</f>
        <v>18970</v>
      </c>
      <c r="O488" s="11">
        <f t="shared" ref="O488" si="2406">SUM(J482:J488)</f>
        <v>91113</v>
      </c>
      <c r="P488" s="2">
        <f t="shared" ref="P488" si="2407">SUM(K482:K488)</f>
        <v>487</v>
      </c>
      <c r="R488" s="2">
        <f t="shared" ref="R488" si="2408">(P488/N488)*100</f>
        <v>2.5672113863995785</v>
      </c>
      <c r="S488" s="3">
        <f t="shared" ref="S488" si="2409">(P488/O488)*100</f>
        <v>0.53450111400129507</v>
      </c>
      <c r="T488" s="3">
        <v>422238</v>
      </c>
      <c r="U488" s="3">
        <v>961</v>
      </c>
      <c r="V488" s="3">
        <v>111</v>
      </c>
      <c r="W488" s="3">
        <f t="shared" si="1622"/>
        <v>850</v>
      </c>
      <c r="X488" s="3">
        <v>2</v>
      </c>
      <c r="Y488" s="2">
        <f t="shared" ref="Y488" si="2410">SUM(K475:K488)</f>
        <v>992</v>
      </c>
      <c r="Z488" s="2">
        <f t="shared" ref="Z488" si="2411">SUM(X475:X488)</f>
        <v>119</v>
      </c>
      <c r="AA488" s="19">
        <f t="shared" ref="AA488" si="2412">(Z488/Y488)*100</f>
        <v>11.995967741935484</v>
      </c>
      <c r="AB488" s="3">
        <v>18127</v>
      </c>
      <c r="AC488" s="3">
        <v>306</v>
      </c>
      <c r="AD488" s="2">
        <f t="shared" ref="AD488" si="2413">SUM(AC475:AC488)</f>
        <v>2279</v>
      </c>
      <c r="AE488" s="2">
        <f t="shared" ref="AE488" si="2414">AD488+Z488</f>
        <v>2398</v>
      </c>
      <c r="AF488" s="2">
        <f t="shared" ref="AF488" si="2415">(Z488/AE488)*100</f>
        <v>4.9624687239366141</v>
      </c>
      <c r="AG488" s="2">
        <f t="shared" ref="AG488" si="2416">Y488/AD488</f>
        <v>0.43527863097849934</v>
      </c>
      <c r="AH488" s="3">
        <v>395915</v>
      </c>
      <c r="AI488" s="3">
        <f t="shared" si="2013"/>
        <v>8196</v>
      </c>
      <c r="AJ488" s="3">
        <v>1</v>
      </c>
      <c r="AL488" s="3">
        <f t="shared" si="946"/>
        <v>7235</v>
      </c>
      <c r="AM488" s="3">
        <f t="shared" si="947"/>
        <v>4.2930764166181152</v>
      </c>
      <c r="AN488" s="3">
        <f t="shared" si="948"/>
        <v>11.725231820400195</v>
      </c>
      <c r="AO488" s="3">
        <f t="shared" si="949"/>
        <v>11.550468262226847</v>
      </c>
      <c r="AP488" s="3">
        <f t="shared" si="950"/>
        <v>1.3543191800878478</v>
      </c>
      <c r="AQ488" s="3">
        <f t="shared" si="951"/>
        <v>10.370912640312348</v>
      </c>
      <c r="AR488" s="103">
        <f t="shared" si="1760"/>
        <v>14.342414742151719</v>
      </c>
      <c r="AS488" s="103">
        <f t="shared" si="1761"/>
        <v>1.7205114458831199</v>
      </c>
      <c r="AT488" s="103">
        <f t="shared" si="1762"/>
        <v>274.26976578489734</v>
      </c>
      <c r="AU488" s="103">
        <f t="shared" si="1763"/>
        <v>1317.3189862920058</v>
      </c>
      <c r="AV488" s="2"/>
      <c r="AW488" s="60"/>
      <c r="AX488" s="60"/>
      <c r="BE488" s="6">
        <f t="shared" si="1921"/>
        <v>44384</v>
      </c>
      <c r="BF488" s="2">
        <f t="shared" si="225"/>
        <v>422238</v>
      </c>
      <c r="BG488" s="2">
        <f t="shared" si="226"/>
        <v>18127</v>
      </c>
    </row>
    <row r="489" spans="1:67" x14ac:dyDescent="0.3">
      <c r="B489" s="3">
        <v>7</v>
      </c>
      <c r="C489" s="3">
        <v>8</v>
      </c>
      <c r="D489" s="3">
        <v>488</v>
      </c>
      <c r="E489" s="84">
        <f t="shared" si="1764"/>
        <v>44385</v>
      </c>
      <c r="F489" s="11">
        <v>2269</v>
      </c>
      <c r="G489" s="11">
        <v>9989</v>
      </c>
      <c r="H489" s="11">
        <v>33</v>
      </c>
      <c r="I489" s="11">
        <v>27</v>
      </c>
      <c r="J489" s="11">
        <f t="shared" si="230"/>
        <v>12258</v>
      </c>
      <c r="K489" s="3">
        <v>60</v>
      </c>
      <c r="L489" s="2">
        <f t="shared" ref="L489" si="2417">T489-T488</f>
        <v>60</v>
      </c>
      <c r="N489" s="2">
        <f t="shared" ref="N489" si="2418">SUM(F483:F489)</f>
        <v>18419</v>
      </c>
      <c r="O489" s="11">
        <f t="shared" ref="O489" si="2419">SUM(J483:J489)</f>
        <v>89891</v>
      </c>
      <c r="P489" s="2">
        <f t="shared" ref="P489" si="2420">SUM(K483:K489)</f>
        <v>469</v>
      </c>
      <c r="R489" s="2">
        <f t="shared" ref="R489" si="2421">(P489/N489)*100</f>
        <v>2.5462837287583473</v>
      </c>
      <c r="S489" s="3">
        <f t="shared" ref="S489" si="2422">(P489/O489)*100</f>
        <v>0.52174299985538042</v>
      </c>
      <c r="T489" s="3">
        <v>422298</v>
      </c>
      <c r="U489" s="3">
        <v>959</v>
      </c>
      <c r="V489" s="3">
        <v>113</v>
      </c>
      <c r="W489" s="3">
        <f t="shared" si="1622"/>
        <v>846</v>
      </c>
      <c r="X489" s="3">
        <v>2</v>
      </c>
      <c r="Y489" s="2">
        <f t="shared" ref="Y489" si="2423">SUM(K476:K489)</f>
        <v>959</v>
      </c>
      <c r="Z489" s="2">
        <f t="shared" ref="Z489" si="2424">SUM(X476:X489)</f>
        <v>116</v>
      </c>
      <c r="AA489" s="19">
        <f t="shared" ref="AA489" si="2425">(Z489/Y489)*100</f>
        <v>12.095933263816477</v>
      </c>
      <c r="AB489" s="3">
        <v>18129</v>
      </c>
      <c r="AC489" s="3">
        <v>146</v>
      </c>
      <c r="AD489" s="2">
        <f t="shared" ref="AD489" si="2426">SUM(AC476:AC489)</f>
        <v>2191</v>
      </c>
      <c r="AE489" s="2">
        <f t="shared" ref="AE489" si="2427">AD489+Z489</f>
        <v>2307</v>
      </c>
      <c r="AF489" s="2">
        <f t="shared" ref="AF489" si="2428">(Z489/AE489)*100</f>
        <v>5.0281751192024267</v>
      </c>
      <c r="AG489" s="2">
        <f t="shared" ref="AG489" si="2429">Y489/AD489</f>
        <v>0.43769968051118213</v>
      </c>
      <c r="AH489" s="3">
        <v>396061</v>
      </c>
      <c r="AI489" s="3">
        <f t="shared" si="2013"/>
        <v>8108</v>
      </c>
      <c r="AJ489" s="3">
        <v>1</v>
      </c>
      <c r="AL489" s="3">
        <f t="shared" si="946"/>
        <v>7149</v>
      </c>
      <c r="AM489" s="3">
        <f t="shared" si="947"/>
        <v>4.2929400565477458</v>
      </c>
      <c r="AN489" s="3">
        <f t="shared" si="948"/>
        <v>11.827824370991614</v>
      </c>
      <c r="AO489" s="3">
        <f t="shared" si="949"/>
        <v>11.78310740354536</v>
      </c>
      <c r="AP489" s="3">
        <f t="shared" si="950"/>
        <v>1.3936852491366551</v>
      </c>
      <c r="AQ489" s="3">
        <f t="shared" si="951"/>
        <v>10.434139121854958</v>
      </c>
      <c r="AR489" s="103">
        <f t="shared" si="1760"/>
        <v>13.865298122705141</v>
      </c>
      <c r="AS489" s="103">
        <f t="shared" si="1761"/>
        <v>1.6771372077516125</v>
      </c>
      <c r="AT489" s="103">
        <f t="shared" si="1762"/>
        <v>266.30336404807719</v>
      </c>
      <c r="AU489" s="103">
        <f t="shared" si="1763"/>
        <v>1299.6512132931052</v>
      </c>
      <c r="AV489" s="2"/>
      <c r="AW489" s="60"/>
      <c r="AX489" s="60"/>
      <c r="BE489" s="6">
        <f t="shared" si="1921"/>
        <v>44385</v>
      </c>
      <c r="BF489" s="2">
        <f t="shared" si="225"/>
        <v>422298</v>
      </c>
      <c r="BG489" s="2">
        <f t="shared" si="226"/>
        <v>18129</v>
      </c>
    </row>
    <row r="490" spans="1:67" x14ac:dyDescent="0.3">
      <c r="B490" s="3">
        <v>7</v>
      </c>
      <c r="C490" s="3">
        <v>9</v>
      </c>
      <c r="D490" s="3">
        <v>489</v>
      </c>
      <c r="E490" s="84">
        <f t="shared" si="1764"/>
        <v>44386</v>
      </c>
      <c r="F490" s="11">
        <v>2691</v>
      </c>
      <c r="G490" s="11">
        <v>9874</v>
      </c>
      <c r="H490" s="11">
        <v>30</v>
      </c>
      <c r="I490" s="11">
        <v>25</v>
      </c>
      <c r="J490" s="11">
        <f t="shared" si="230"/>
        <v>12565</v>
      </c>
      <c r="K490" s="3">
        <v>55</v>
      </c>
      <c r="L490" s="2">
        <f t="shared" ref="L490" si="2430">T490-T489</f>
        <v>55</v>
      </c>
      <c r="N490" s="2">
        <f t="shared" ref="N490" si="2431">SUM(F484:F490)</f>
        <v>18074</v>
      </c>
      <c r="O490" s="11">
        <f t="shared" ref="O490" si="2432">SUM(J484:J490)</f>
        <v>88553</v>
      </c>
      <c r="P490" s="2">
        <f t="shared" ref="P490" si="2433">SUM(K484:K490)</f>
        <v>451</v>
      </c>
      <c r="R490" s="2">
        <f t="shared" ref="R490" si="2434">(P490/N490)*100</f>
        <v>2.4952971118734091</v>
      </c>
      <c r="S490" s="3">
        <f t="shared" ref="S490" si="2435">(P490/O490)*100</f>
        <v>0.50929951554436326</v>
      </c>
      <c r="T490" s="3">
        <v>422353</v>
      </c>
      <c r="U490" s="3">
        <v>895</v>
      </c>
      <c r="V490" s="3">
        <v>108</v>
      </c>
      <c r="W490" s="3">
        <f t="shared" si="1622"/>
        <v>787</v>
      </c>
      <c r="X490" s="3">
        <v>5</v>
      </c>
      <c r="Y490" s="2">
        <f t="shared" ref="Y490" si="2436">SUM(K477:K490)</f>
        <v>952</v>
      </c>
      <c r="Z490" s="2">
        <f t="shared" ref="Z490" si="2437">SUM(X477:X490)</f>
        <v>112</v>
      </c>
      <c r="AA490" s="19">
        <f t="shared" ref="AA490" si="2438">(Z490/Y490)*100</f>
        <v>11.76470588235294</v>
      </c>
      <c r="AB490" s="3">
        <v>18134</v>
      </c>
      <c r="AC490" s="3">
        <v>158</v>
      </c>
      <c r="AD490" s="2">
        <f t="shared" ref="AD490" si="2439">SUM(AC477:AC490)</f>
        <v>2271</v>
      </c>
      <c r="AE490" s="2">
        <f t="shared" ref="AE490" si="2440">AD490+Z490</f>
        <v>2383</v>
      </c>
      <c r="AF490" s="2">
        <f t="shared" ref="AF490" si="2441">(Z490/AE490)*100</f>
        <v>4.6999580360889635</v>
      </c>
      <c r="AG490" s="2">
        <f t="shared" ref="AG490" si="2442">Y490/AD490</f>
        <v>0.41919859092910611</v>
      </c>
      <c r="AH490" s="3">
        <v>396219</v>
      </c>
      <c r="AI490" s="3">
        <f t="shared" si="2013"/>
        <v>8000</v>
      </c>
      <c r="AJ490" s="3">
        <v>0</v>
      </c>
      <c r="AL490" s="3">
        <f t="shared" si="946"/>
        <v>7105</v>
      </c>
      <c r="AM490" s="3">
        <f t="shared" si="947"/>
        <v>4.2935648616204931</v>
      </c>
      <c r="AN490" s="3">
        <f t="shared" si="948"/>
        <v>11.1875</v>
      </c>
      <c r="AO490" s="3">
        <f t="shared" si="949"/>
        <v>12.067039106145252</v>
      </c>
      <c r="AP490" s="3">
        <f t="shared" si="950"/>
        <v>1.35</v>
      </c>
      <c r="AQ490" s="3">
        <f t="shared" si="951"/>
        <v>9.8375000000000004</v>
      </c>
      <c r="AR490" s="103">
        <f t="shared" si="1760"/>
        <v>13.764091567064959</v>
      </c>
      <c r="AS490" s="103">
        <f t="shared" si="1761"/>
        <v>1.6193048902429363</v>
      </c>
      <c r="AT490" s="103">
        <f t="shared" si="1762"/>
        <v>261.31532666295385</v>
      </c>
      <c r="AU490" s="103">
        <f t="shared" si="1763"/>
        <v>1280.306303086453</v>
      </c>
      <c r="AV490" s="2"/>
      <c r="AW490" s="60"/>
      <c r="AX490" s="60"/>
      <c r="BE490" s="6">
        <f t="shared" si="1921"/>
        <v>44386</v>
      </c>
      <c r="BF490" s="2">
        <f t="shared" si="225"/>
        <v>422353</v>
      </c>
      <c r="BG490" s="2">
        <f t="shared" si="226"/>
        <v>18134</v>
      </c>
    </row>
    <row r="491" spans="1:67" x14ac:dyDescent="0.3">
      <c r="B491" s="3">
        <v>7</v>
      </c>
      <c r="C491" s="3">
        <v>10</v>
      </c>
      <c r="D491" s="3">
        <v>490</v>
      </c>
      <c r="E491" s="84">
        <f t="shared" si="1764"/>
        <v>44387</v>
      </c>
      <c r="F491" s="11">
        <v>3348</v>
      </c>
      <c r="G491" s="11">
        <v>12020</v>
      </c>
      <c r="H491" s="11">
        <v>38</v>
      </c>
      <c r="I491" s="11">
        <v>23</v>
      </c>
      <c r="J491" s="11">
        <f t="shared" si="230"/>
        <v>15368</v>
      </c>
      <c r="K491" s="3">
        <v>61</v>
      </c>
      <c r="L491" s="2">
        <f t="shared" ref="L491" si="2443">T491-T490</f>
        <v>61</v>
      </c>
      <c r="N491" s="2">
        <f t="shared" ref="N491" si="2444">SUM(F485:F491)</f>
        <v>17535</v>
      </c>
      <c r="O491" s="11">
        <f t="shared" ref="O491" si="2445">SUM(J485:J491)</f>
        <v>87737</v>
      </c>
      <c r="P491" s="2">
        <f t="shared" ref="P491" si="2446">SUM(K485:K491)</f>
        <v>431</v>
      </c>
      <c r="R491" s="2">
        <f t="shared" ref="R491" si="2447">(P491/N491)*100</f>
        <v>2.4579412603364701</v>
      </c>
      <c r="S491" s="3">
        <f t="shared" ref="S491" si="2448">(P491/O491)*100</f>
        <v>0.49124086759291974</v>
      </c>
      <c r="T491" s="3">
        <v>422414</v>
      </c>
      <c r="U491" s="3">
        <v>824</v>
      </c>
      <c r="V491" s="3">
        <v>105</v>
      </c>
      <c r="W491" s="3">
        <f t="shared" si="1622"/>
        <v>719</v>
      </c>
      <c r="X491" s="3">
        <v>4</v>
      </c>
      <c r="Y491" s="2">
        <f t="shared" ref="Y491" si="2449">SUM(K478:K491)</f>
        <v>927</v>
      </c>
      <c r="Z491" s="2">
        <f t="shared" ref="Z491" si="2450">SUM(X478:X491)</f>
        <v>112</v>
      </c>
      <c r="AA491" s="19">
        <f t="shared" ref="AA491" si="2451">(Z491/Y491)*100</f>
        <v>12.081984897518879</v>
      </c>
      <c r="AB491" s="3">
        <v>18138</v>
      </c>
      <c r="AC491" s="3">
        <v>90</v>
      </c>
      <c r="AD491" s="2">
        <f t="shared" ref="AD491" si="2452">SUM(AC478:AC491)</f>
        <v>2218</v>
      </c>
      <c r="AE491" s="2">
        <f t="shared" ref="AE491" si="2453">AD491+Z491</f>
        <v>2330</v>
      </c>
      <c r="AF491" s="2">
        <f t="shared" ref="AF491" si="2454">(Z491/AE491)*100</f>
        <v>4.8068669527896999</v>
      </c>
      <c r="AG491" s="2">
        <f t="shared" ref="AG491" si="2455">Y491/AD491</f>
        <v>0.41794409377817854</v>
      </c>
      <c r="AH491" s="3">
        <v>396309</v>
      </c>
      <c r="AI491" s="3">
        <f t="shared" si="2013"/>
        <v>7967</v>
      </c>
      <c r="AJ491" s="3">
        <v>2</v>
      </c>
      <c r="AL491" s="3">
        <f t="shared" si="946"/>
        <v>7143</v>
      </c>
      <c r="AM491" s="3">
        <f t="shared" si="947"/>
        <v>4.2938917744203557</v>
      </c>
      <c r="AN491" s="3">
        <f t="shared" si="948"/>
        <v>10.342663486883394</v>
      </c>
      <c r="AO491" s="3">
        <f t="shared" si="949"/>
        <v>12.742718446601941</v>
      </c>
      <c r="AP491" s="3">
        <f t="shared" si="950"/>
        <v>1.317936488013054</v>
      </c>
      <c r="AQ491" s="3">
        <f t="shared" si="951"/>
        <v>9.0247269988703405</v>
      </c>
      <c r="AR491" s="103">
        <f t="shared" si="1760"/>
        <v>13.402639582635732</v>
      </c>
      <c r="AS491" s="103">
        <f t="shared" si="1761"/>
        <v>1.6193048902429363</v>
      </c>
      <c r="AT491" s="103">
        <f t="shared" si="1762"/>
        <v>253.52242187865969</v>
      </c>
      <c r="AU491" s="103">
        <f t="shared" si="1763"/>
        <v>1268.508510314683</v>
      </c>
      <c r="AV491" s="2"/>
      <c r="AW491" s="60"/>
      <c r="AX491" s="60"/>
      <c r="BE491" s="6">
        <f t="shared" si="1921"/>
        <v>44387</v>
      </c>
      <c r="BF491" s="2">
        <f t="shared" si="225"/>
        <v>422414</v>
      </c>
      <c r="BG491" s="2">
        <f t="shared" si="226"/>
        <v>18138</v>
      </c>
    </row>
    <row r="492" spans="1:67" s="46" customFormat="1" x14ac:dyDescent="0.3">
      <c r="A492" s="98" t="s">
        <v>56</v>
      </c>
      <c r="B492" s="46">
        <v>7</v>
      </c>
      <c r="C492" s="46">
        <v>11</v>
      </c>
      <c r="D492" s="46">
        <v>491</v>
      </c>
      <c r="E492" s="83">
        <f t="shared" si="1764"/>
        <v>44388</v>
      </c>
      <c r="F492" s="51">
        <v>2735</v>
      </c>
      <c r="G492" s="51">
        <v>8377</v>
      </c>
      <c r="H492" s="51">
        <v>20</v>
      </c>
      <c r="I492" s="51">
        <v>12</v>
      </c>
      <c r="J492" s="51">
        <f t="shared" si="230"/>
        <v>11112</v>
      </c>
      <c r="K492" s="46">
        <v>32</v>
      </c>
      <c r="L492" s="36">
        <f t="shared" ref="L492:L493" si="2456">T492-T491</f>
        <v>32</v>
      </c>
      <c r="M492" s="46">
        <v>412</v>
      </c>
      <c r="N492" s="36">
        <f t="shared" ref="N492:N493" si="2457">SUM(F486:F492)</f>
        <v>17739</v>
      </c>
      <c r="O492" s="51">
        <f t="shared" ref="O492:O493" si="2458">SUM(J486:J492)</f>
        <v>88984</v>
      </c>
      <c r="P492" s="36">
        <f t="shared" ref="P492:P493" si="2459">SUM(K486:K492)</f>
        <v>412</v>
      </c>
      <c r="Q492" s="46">
        <v>56</v>
      </c>
      <c r="R492" s="36">
        <f t="shared" ref="R492:R493" si="2460">(P492/N492)*100</f>
        <v>2.3225660972997351</v>
      </c>
      <c r="S492" s="46">
        <f t="shared" ref="S492:S493" si="2461">(P492/O492)*100</f>
        <v>0.46300458509394943</v>
      </c>
      <c r="T492" s="46">
        <v>422446</v>
      </c>
      <c r="U492" s="46">
        <v>822</v>
      </c>
      <c r="V492" s="46">
        <v>104</v>
      </c>
      <c r="W492" s="46">
        <f t="shared" si="1622"/>
        <v>718</v>
      </c>
      <c r="X492" s="46">
        <v>2</v>
      </c>
      <c r="Y492" s="36">
        <f t="shared" ref="Y492:Y493" si="2462">SUM(K479:K492)</f>
        <v>931</v>
      </c>
      <c r="Z492" s="36">
        <f t="shared" ref="Z492:Z493" si="2463">SUM(X479:X492)</f>
        <v>113</v>
      </c>
      <c r="AA492" s="39">
        <f t="shared" ref="AA492:AA493" si="2464">(Z492/Y492)*100</f>
        <v>12.137486573576799</v>
      </c>
      <c r="AB492" s="46">
        <v>18140</v>
      </c>
      <c r="AC492" s="46">
        <v>6</v>
      </c>
      <c r="AD492" s="36">
        <f t="shared" ref="AD492:AD493" si="2465">SUM(AC479:AC492)</f>
        <v>2209</v>
      </c>
      <c r="AE492" s="36">
        <f t="shared" ref="AE492:AE493" si="2466">AD492+Z492</f>
        <v>2322</v>
      </c>
      <c r="AF492" s="36">
        <f t="shared" ref="AF492:AF493" si="2467">(Z492/AE492)*100</f>
        <v>4.8664944013781222</v>
      </c>
      <c r="AG492" s="36">
        <f t="shared" ref="AG492:AG493" si="2468">Y492/AD492</f>
        <v>0.42145767315527388</v>
      </c>
      <c r="AH492" s="46">
        <v>396315</v>
      </c>
      <c r="AI492" s="46">
        <f t="shared" si="2013"/>
        <v>7991</v>
      </c>
      <c r="AJ492" s="46">
        <v>0</v>
      </c>
      <c r="AL492" s="46">
        <f t="shared" si="946"/>
        <v>7169</v>
      </c>
      <c r="AM492" s="46">
        <f t="shared" si="947"/>
        <v>4.2940399483010845</v>
      </c>
      <c r="AN492" s="46">
        <f t="shared" si="948"/>
        <v>10.286572393943185</v>
      </c>
      <c r="AO492" s="46">
        <f t="shared" si="949"/>
        <v>12.652068126520682</v>
      </c>
      <c r="AP492" s="46">
        <f t="shared" si="950"/>
        <v>1.3014641471655612</v>
      </c>
      <c r="AQ492" s="46">
        <f t="shared" si="951"/>
        <v>8.9851082467776244</v>
      </c>
      <c r="AR492" s="104">
        <f t="shared" si="1760"/>
        <v>13.460471900144407</v>
      </c>
      <c r="AS492" s="104">
        <f t="shared" si="1761"/>
        <v>1.6337629696201053</v>
      </c>
      <c r="AT492" s="104">
        <f t="shared" si="1762"/>
        <v>256.47187007160215</v>
      </c>
      <c r="AU492" s="104">
        <f t="shared" si="1763"/>
        <v>1286.5377352980129</v>
      </c>
      <c r="AV492" s="36"/>
      <c r="AW492" s="61"/>
      <c r="AX492" s="61"/>
      <c r="BA492" s="51"/>
      <c r="BD492" s="51"/>
      <c r="BE492" s="50">
        <f t="shared" si="1921"/>
        <v>44388</v>
      </c>
      <c r="BF492" s="36">
        <f t="shared" si="225"/>
        <v>422446</v>
      </c>
      <c r="BG492" s="36">
        <f t="shared" si="226"/>
        <v>18140</v>
      </c>
      <c r="BK492" s="51"/>
      <c r="BL492" s="51"/>
      <c r="BM492" s="51"/>
      <c r="BN492" s="51"/>
      <c r="BO492" s="51"/>
    </row>
    <row r="493" spans="1:67" x14ac:dyDescent="0.3">
      <c r="B493" s="3">
        <v>7</v>
      </c>
      <c r="C493" s="3">
        <v>12</v>
      </c>
      <c r="D493" s="3">
        <v>492</v>
      </c>
      <c r="E493" s="84">
        <f t="shared" si="1764"/>
        <v>44389</v>
      </c>
      <c r="F493" s="11">
        <v>1156</v>
      </c>
      <c r="G493" s="11">
        <v>4833</v>
      </c>
      <c r="H493" s="11">
        <v>14</v>
      </c>
      <c r="I493" s="11">
        <v>2</v>
      </c>
      <c r="J493" s="11">
        <f t="shared" si="230"/>
        <v>5989</v>
      </c>
      <c r="K493" s="3">
        <v>16</v>
      </c>
      <c r="L493" s="2">
        <f t="shared" si="2456"/>
        <v>16</v>
      </c>
      <c r="N493" s="2">
        <f t="shared" si="2457"/>
        <v>18354</v>
      </c>
      <c r="O493" s="11">
        <f t="shared" si="2458"/>
        <v>91073</v>
      </c>
      <c r="P493" s="2">
        <f t="shared" si="2459"/>
        <v>409</v>
      </c>
      <c r="R493" s="2">
        <f t="shared" si="2460"/>
        <v>2.2283970796556609</v>
      </c>
      <c r="S493" s="3">
        <f t="shared" si="2461"/>
        <v>0.44909029020675723</v>
      </c>
      <c r="T493" s="3">
        <v>422462</v>
      </c>
      <c r="U493" s="3">
        <v>826</v>
      </c>
      <c r="V493" s="3">
        <v>104</v>
      </c>
      <c r="W493" s="3">
        <f t="shared" si="1622"/>
        <v>722</v>
      </c>
      <c r="X493" s="3">
        <v>0</v>
      </c>
      <c r="Y493" s="2">
        <f t="shared" si="2462"/>
        <v>931</v>
      </c>
      <c r="Z493" s="2">
        <f t="shared" si="2463"/>
        <v>113</v>
      </c>
      <c r="AA493" s="19">
        <f t="shared" si="2464"/>
        <v>12.137486573576799</v>
      </c>
      <c r="AB493" s="3">
        <v>18140</v>
      </c>
      <c r="AC493" s="3">
        <v>1</v>
      </c>
      <c r="AD493" s="2">
        <f t="shared" si="2465"/>
        <v>2191</v>
      </c>
      <c r="AE493" s="2">
        <f t="shared" si="2466"/>
        <v>2304</v>
      </c>
      <c r="AF493" s="2">
        <f t="shared" si="2467"/>
        <v>4.9045138888888884</v>
      </c>
      <c r="AG493" s="2">
        <f t="shared" si="2468"/>
        <v>0.42492012779552718</v>
      </c>
      <c r="AH493" s="3">
        <v>396316</v>
      </c>
      <c r="AI493" s="3">
        <f t="shared" si="2013"/>
        <v>8006</v>
      </c>
      <c r="AJ493" s="3">
        <v>0</v>
      </c>
      <c r="AL493" s="3">
        <f t="shared" si="946"/>
        <v>7180</v>
      </c>
      <c r="AM493" s="3">
        <f t="shared" si="947"/>
        <v>4.2938773191434976</v>
      </c>
      <c r="AN493" s="3">
        <f t="shared" si="948"/>
        <v>10.317262053459904</v>
      </c>
      <c r="AO493" s="3">
        <f t="shared" si="949"/>
        <v>12.590799031476999</v>
      </c>
      <c r="AP493" s="3">
        <f t="shared" si="950"/>
        <v>1.2990257307019737</v>
      </c>
      <c r="AQ493" s="3">
        <f t="shared" si="951"/>
        <v>9.0182363227579323</v>
      </c>
      <c r="AR493" s="103">
        <f t="shared" ref="AR493:AR525" si="2469">(Y493/6916548)*100000</f>
        <v>13.460471900144407</v>
      </c>
      <c r="AS493" s="103">
        <f t="shared" ref="AS493:AS525" si="2470">(Z493/6916548)*100000</f>
        <v>1.6337629696201053</v>
      </c>
      <c r="AT493" s="103">
        <f t="shared" ref="AT493:AT525" si="2471">(N493/6916548)*100000</f>
        <v>265.3635888885612</v>
      </c>
      <c r="AU493" s="103">
        <f t="shared" ref="AU493:AU525" si="2472">(O493/6916548)*100000</f>
        <v>1316.740663116919</v>
      </c>
      <c r="AV493" s="2"/>
      <c r="AW493" s="60"/>
      <c r="AX493" s="60"/>
      <c r="BE493" s="6">
        <f t="shared" si="1921"/>
        <v>44389</v>
      </c>
      <c r="BF493" s="2">
        <f t="shared" si="225"/>
        <v>422462</v>
      </c>
      <c r="BG493" s="2">
        <f t="shared" si="226"/>
        <v>18140</v>
      </c>
    </row>
    <row r="494" spans="1:67" x14ac:dyDescent="0.3">
      <c r="B494" s="3">
        <v>7</v>
      </c>
      <c r="C494" s="3">
        <v>13</v>
      </c>
      <c r="D494" s="3">
        <v>493</v>
      </c>
      <c r="E494" s="84">
        <f t="shared" si="1764"/>
        <v>44390</v>
      </c>
      <c r="F494" s="11">
        <v>2214</v>
      </c>
      <c r="G494" s="11">
        <v>12509</v>
      </c>
      <c r="H494" s="11">
        <v>61</v>
      </c>
      <c r="I494" s="11">
        <v>22</v>
      </c>
      <c r="J494" s="11">
        <f t="shared" si="230"/>
        <v>14723</v>
      </c>
      <c r="K494" s="3">
        <v>83</v>
      </c>
      <c r="L494" s="2">
        <f t="shared" ref="L494" si="2473">T494-T493</f>
        <v>83</v>
      </c>
      <c r="N494" s="2">
        <f t="shared" ref="N494" si="2474">SUM(F488:F494)</f>
        <v>17594</v>
      </c>
      <c r="O494" s="11">
        <f t="shared" ref="O494" si="2475">SUM(J488:J494)</f>
        <v>86189</v>
      </c>
      <c r="P494" s="2">
        <f t="shared" ref="P494" si="2476">SUM(K488:K494)</f>
        <v>394</v>
      </c>
      <c r="R494" s="2">
        <f t="shared" ref="R494" si="2477">(P494/N494)*100</f>
        <v>2.2393997953847902</v>
      </c>
      <c r="S494" s="3">
        <f t="shared" ref="S494" si="2478">(P494/O494)*100</f>
        <v>0.45713490120549027</v>
      </c>
      <c r="T494" s="3">
        <v>422545</v>
      </c>
      <c r="U494" s="3">
        <v>746</v>
      </c>
      <c r="V494" s="3">
        <v>95</v>
      </c>
      <c r="W494" s="3">
        <f t="shared" si="1622"/>
        <v>651</v>
      </c>
      <c r="X494" s="3">
        <v>4</v>
      </c>
      <c r="Y494" s="2">
        <f t="shared" ref="Y494" si="2479">SUM(K481:K494)</f>
        <v>899</v>
      </c>
      <c r="Z494" s="2">
        <f t="shared" ref="Z494" si="2480">SUM(X481:X494)</f>
        <v>104</v>
      </c>
      <c r="AA494" s="19">
        <f t="shared" ref="AA494" si="2481">(Z494/Y494)*100</f>
        <v>11.568409343715238</v>
      </c>
      <c r="AB494" s="3">
        <v>18144</v>
      </c>
      <c r="AC494" s="3">
        <v>212</v>
      </c>
      <c r="AD494" s="2">
        <f t="shared" ref="AD494" si="2482">SUM(AC481:AC494)</f>
        <v>2286</v>
      </c>
      <c r="AE494" s="2">
        <f t="shared" ref="AE494" si="2483">AD494+Z494</f>
        <v>2390</v>
      </c>
      <c r="AF494" s="2">
        <f t="shared" ref="AF494" si="2484">(Z494/AE494)*100</f>
        <v>4.3514644351464433</v>
      </c>
      <c r="AG494" s="2">
        <f t="shared" ref="AG494" si="2485">Y494/AD494</f>
        <v>0.39326334208223973</v>
      </c>
      <c r="AH494" s="3">
        <v>396528</v>
      </c>
      <c r="AI494" s="3">
        <f t="shared" si="2013"/>
        <v>7873</v>
      </c>
      <c r="AJ494" s="3">
        <v>2</v>
      </c>
      <c r="AL494" s="3">
        <f t="shared" si="946"/>
        <v>7127</v>
      </c>
      <c r="AM494" s="3">
        <f t="shared" si="947"/>
        <v>4.2939805227845556</v>
      </c>
      <c r="AN494" s="3">
        <f t="shared" si="948"/>
        <v>9.4754223294805033</v>
      </c>
      <c r="AO494" s="3">
        <f t="shared" si="949"/>
        <v>12.734584450402146</v>
      </c>
      <c r="AP494" s="3">
        <f t="shared" si="950"/>
        <v>1.2066556585799568</v>
      </c>
      <c r="AQ494" s="3">
        <f t="shared" si="951"/>
        <v>8.2687666709005452</v>
      </c>
      <c r="AR494" s="103">
        <f t="shared" si="2469"/>
        <v>12.997813360074998</v>
      </c>
      <c r="AS494" s="103">
        <f t="shared" si="2470"/>
        <v>1.5036402552255836</v>
      </c>
      <c r="AT494" s="103">
        <f t="shared" si="2471"/>
        <v>254.37544856191266</v>
      </c>
      <c r="AU494" s="103">
        <f t="shared" si="2472"/>
        <v>1246.1274034388252</v>
      </c>
      <c r="AV494" s="2"/>
      <c r="AW494" s="60"/>
      <c r="AX494" s="60"/>
      <c r="BE494" s="6">
        <f t="shared" si="1921"/>
        <v>44390</v>
      </c>
      <c r="BF494" s="2">
        <f t="shared" si="225"/>
        <v>422545</v>
      </c>
      <c r="BG494" s="2">
        <f t="shared" si="226"/>
        <v>18144</v>
      </c>
    </row>
    <row r="495" spans="1:67" x14ac:dyDescent="0.3">
      <c r="B495" s="3">
        <v>7</v>
      </c>
      <c r="C495" s="3">
        <v>14</v>
      </c>
      <c r="D495" s="3">
        <v>494</v>
      </c>
      <c r="E495" s="84">
        <f t="shared" si="1764"/>
        <v>44391</v>
      </c>
      <c r="F495" s="11">
        <v>3003</v>
      </c>
      <c r="G495" s="11">
        <v>14784</v>
      </c>
      <c r="H495" s="11">
        <v>47</v>
      </c>
      <c r="I495" s="11">
        <v>27</v>
      </c>
      <c r="J495" s="11">
        <f t="shared" si="230"/>
        <v>17787</v>
      </c>
      <c r="K495" s="3">
        <v>74</v>
      </c>
      <c r="L495" s="2">
        <f t="shared" ref="L495" si="2486">T495-T494</f>
        <v>74</v>
      </c>
      <c r="N495" s="2">
        <f t="shared" ref="N495" si="2487">SUM(F489:F495)</f>
        <v>17416</v>
      </c>
      <c r="O495" s="11">
        <f t="shared" ref="O495" si="2488">SUM(J489:J495)</f>
        <v>89802</v>
      </c>
      <c r="P495" s="2">
        <f t="shared" ref="P495" si="2489">SUM(K489:K495)</f>
        <v>381</v>
      </c>
      <c r="R495" s="2">
        <f t="shared" ref="R495" si="2490">(P495/N495)*100</f>
        <v>2.1876435461644466</v>
      </c>
      <c r="S495" s="3">
        <f t="shared" ref="S495" si="2491">(P495/O495)*100</f>
        <v>0.42426672011759198</v>
      </c>
      <c r="T495" s="3">
        <v>422619</v>
      </c>
      <c r="U495" s="3">
        <v>738</v>
      </c>
      <c r="V495" s="3">
        <v>94</v>
      </c>
      <c r="W495" s="3">
        <f t="shared" si="1622"/>
        <v>644</v>
      </c>
      <c r="X495" s="3">
        <v>10</v>
      </c>
      <c r="Y495" s="2">
        <f t="shared" ref="Y495" si="2492">SUM(K482:K495)</f>
        <v>868</v>
      </c>
      <c r="Z495" s="2">
        <f t="shared" ref="Z495" si="2493">SUM(X482:X495)</f>
        <v>105</v>
      </c>
      <c r="AA495" s="19">
        <f t="shared" ref="AA495" si="2494">(Z495/Y495)*100</f>
        <v>12.096774193548388</v>
      </c>
      <c r="AB495" s="3">
        <v>18154</v>
      </c>
      <c r="AC495" s="3">
        <v>114</v>
      </c>
      <c r="AD495" s="2">
        <f t="shared" ref="AD495" si="2495">SUM(AC482:AC495)</f>
        <v>2173</v>
      </c>
      <c r="AE495" s="2">
        <f t="shared" ref="AE495" si="2496">AD495+Z495</f>
        <v>2278</v>
      </c>
      <c r="AF495" s="2">
        <f t="shared" ref="AF495" si="2497">(Z495/AE495)*100</f>
        <v>4.6093064091308165</v>
      </c>
      <c r="AG495" s="2">
        <f t="shared" ref="AG495" si="2498">Y495/AD495</f>
        <v>0.39944776806258631</v>
      </c>
      <c r="AH495" s="3">
        <v>396642</v>
      </c>
      <c r="AI495" s="3">
        <f t="shared" si="2013"/>
        <v>7823</v>
      </c>
      <c r="AJ495" s="3">
        <v>1</v>
      </c>
      <c r="AL495" s="3">
        <f t="shared" si="946"/>
        <v>7085</v>
      </c>
      <c r="AM495" s="3">
        <f t="shared" si="947"/>
        <v>4.2955948502078707</v>
      </c>
      <c r="AN495" s="3">
        <f t="shared" si="948"/>
        <v>9.4337210788699988</v>
      </c>
      <c r="AO495" s="3">
        <f t="shared" si="949"/>
        <v>12.737127371273713</v>
      </c>
      <c r="AP495" s="3">
        <f t="shared" si="950"/>
        <v>1.2015850696663686</v>
      </c>
      <c r="AQ495" s="3">
        <f t="shared" si="951"/>
        <v>8.2321360092036304</v>
      </c>
      <c r="AR495" s="103">
        <f t="shared" si="2469"/>
        <v>12.549612899382756</v>
      </c>
      <c r="AS495" s="103">
        <f t="shared" si="2470"/>
        <v>1.5180983346027528</v>
      </c>
      <c r="AT495" s="103">
        <f t="shared" si="2471"/>
        <v>251.80191043277659</v>
      </c>
      <c r="AU495" s="103">
        <f t="shared" si="2472"/>
        <v>1298.364444228537</v>
      </c>
      <c r="AV495" s="2"/>
      <c r="AW495" s="60"/>
      <c r="AX495" s="60"/>
      <c r="BE495" s="6">
        <f t="shared" si="1921"/>
        <v>44391</v>
      </c>
      <c r="BF495" s="2">
        <f t="shared" si="225"/>
        <v>422619</v>
      </c>
      <c r="BG495" s="2">
        <f t="shared" si="226"/>
        <v>18154</v>
      </c>
    </row>
    <row r="496" spans="1:67" x14ac:dyDescent="0.3">
      <c r="B496" s="3">
        <v>7</v>
      </c>
      <c r="C496" s="3">
        <v>15</v>
      </c>
      <c r="D496" s="3">
        <v>495</v>
      </c>
      <c r="E496" s="84">
        <f t="shared" ref="E496:E536" si="2499">E495+1</f>
        <v>44392</v>
      </c>
      <c r="F496" s="11">
        <v>2453</v>
      </c>
      <c r="G496" s="11">
        <v>11515</v>
      </c>
      <c r="H496" s="11">
        <v>52</v>
      </c>
      <c r="I496" s="11">
        <v>32</v>
      </c>
      <c r="J496" s="11">
        <f t="shared" si="230"/>
        <v>13968</v>
      </c>
      <c r="K496" s="3">
        <v>84</v>
      </c>
      <c r="L496" s="2">
        <f t="shared" ref="L496" si="2500">T496-T495</f>
        <v>84</v>
      </c>
      <c r="N496" s="2">
        <f t="shared" ref="N496" si="2501">SUM(F490:F496)</f>
        <v>17600</v>
      </c>
      <c r="O496" s="11">
        <f t="shared" ref="O496" si="2502">SUM(J490:J496)</f>
        <v>91512</v>
      </c>
      <c r="P496" s="2">
        <f t="shared" ref="P496" si="2503">SUM(K490:K496)</f>
        <v>405</v>
      </c>
      <c r="R496" s="2">
        <f t="shared" ref="R496" si="2504">(P496/N496)*100</f>
        <v>2.3011363636363633</v>
      </c>
      <c r="S496" s="3">
        <f t="shared" ref="S496" si="2505">(P496/O496)*100</f>
        <v>0.442564909520063</v>
      </c>
      <c r="T496" s="3">
        <v>422703</v>
      </c>
      <c r="U496" s="3">
        <v>727</v>
      </c>
      <c r="V496" s="3">
        <v>94</v>
      </c>
      <c r="W496" s="3">
        <f t="shared" si="1622"/>
        <v>633</v>
      </c>
      <c r="X496" s="3">
        <v>4</v>
      </c>
      <c r="Y496" s="2">
        <f t="shared" ref="Y496" si="2506">SUM(K483:K496)</f>
        <v>874</v>
      </c>
      <c r="Z496" s="2">
        <f t="shared" ref="Z496" si="2507">SUM(X483:X496)</f>
        <v>97</v>
      </c>
      <c r="AA496" s="19">
        <f t="shared" ref="AA496" si="2508">(Z496/Y496)*100</f>
        <v>11.098398169336384</v>
      </c>
      <c r="AB496" s="3">
        <v>18158</v>
      </c>
      <c r="AC496" s="3">
        <v>361</v>
      </c>
      <c r="AD496" s="2">
        <f t="shared" ref="AD496" si="2509">SUM(AC483:AC496)</f>
        <v>2346</v>
      </c>
      <c r="AE496" s="2">
        <f t="shared" ref="AE496" si="2510">AD496+Z496</f>
        <v>2443</v>
      </c>
      <c r="AF496" s="2">
        <f t="shared" ref="AF496" si="2511">(Z496/AE496)*100</f>
        <v>3.9705280392959472</v>
      </c>
      <c r="AG496" s="2">
        <f t="shared" ref="AG496" si="2512">Y496/AD496</f>
        <v>0.37254901960784315</v>
      </c>
      <c r="AH496" s="3">
        <v>397003</v>
      </c>
      <c r="AI496" s="3">
        <f t="shared" si="2013"/>
        <v>7542</v>
      </c>
      <c r="AJ496" s="3">
        <v>2</v>
      </c>
      <c r="AL496" s="3">
        <f t="shared" si="946"/>
        <v>6815</v>
      </c>
      <c r="AM496" s="3">
        <f t="shared" si="947"/>
        <v>4.2956875158208003</v>
      </c>
      <c r="AN496" s="3">
        <f t="shared" si="948"/>
        <v>9.6393529567753902</v>
      </c>
      <c r="AO496" s="3">
        <f t="shared" si="949"/>
        <v>12.929848693259974</v>
      </c>
      <c r="AP496" s="3">
        <f t="shared" si="950"/>
        <v>1.2463537523203394</v>
      </c>
      <c r="AQ496" s="3">
        <f t="shared" si="951"/>
        <v>8.3929992044550517</v>
      </c>
      <c r="AR496" s="103">
        <f t="shared" si="2469"/>
        <v>12.636361375645771</v>
      </c>
      <c r="AS496" s="103">
        <f t="shared" si="2470"/>
        <v>1.4024336995854001</v>
      </c>
      <c r="AT496" s="103">
        <f t="shared" si="2471"/>
        <v>254.4621970381757</v>
      </c>
      <c r="AU496" s="103">
        <f t="shared" si="2472"/>
        <v>1323.0877599634962</v>
      </c>
      <c r="AV496" s="2"/>
      <c r="AW496" s="60"/>
      <c r="AX496" s="60"/>
      <c r="BE496" s="6">
        <f t="shared" si="1921"/>
        <v>44392</v>
      </c>
      <c r="BF496" s="2">
        <f t="shared" si="225"/>
        <v>422703</v>
      </c>
      <c r="BG496" s="2">
        <f t="shared" si="226"/>
        <v>18158</v>
      </c>
    </row>
    <row r="497" spans="1:67" x14ac:dyDescent="0.3">
      <c r="B497" s="3">
        <v>7</v>
      </c>
      <c r="C497" s="3">
        <v>16</v>
      </c>
      <c r="D497" s="3">
        <v>496</v>
      </c>
      <c r="E497" s="84">
        <f t="shared" si="2499"/>
        <v>44393</v>
      </c>
      <c r="F497" s="11">
        <v>2483</v>
      </c>
      <c r="G497" s="11">
        <v>11333</v>
      </c>
      <c r="H497" s="11">
        <v>47</v>
      </c>
      <c r="I497" s="11">
        <v>47</v>
      </c>
      <c r="J497" s="11">
        <f t="shared" si="230"/>
        <v>13816</v>
      </c>
      <c r="K497" s="3">
        <v>94</v>
      </c>
      <c r="L497" s="2">
        <f t="shared" ref="L497" si="2513">T497-T496</f>
        <v>94</v>
      </c>
      <c r="N497" s="2">
        <f t="shared" ref="N497" si="2514">SUM(F491:F497)</f>
        <v>17392</v>
      </c>
      <c r="O497" s="11">
        <f t="shared" ref="O497" si="2515">SUM(J491:J497)</f>
        <v>92763</v>
      </c>
      <c r="P497" s="2">
        <f t="shared" ref="P497" si="2516">SUM(K491:K497)</f>
        <v>444</v>
      </c>
      <c r="R497" s="2">
        <f t="shared" ref="R497" si="2517">(P497/N497)*100</f>
        <v>2.5528978840846364</v>
      </c>
      <c r="S497" s="3">
        <f t="shared" ref="S497" si="2518">(P497/O497)*100</f>
        <v>0.47863911257721287</v>
      </c>
      <c r="T497" s="3">
        <v>422797</v>
      </c>
      <c r="U497" s="3">
        <v>741</v>
      </c>
      <c r="V497" s="3">
        <v>93</v>
      </c>
      <c r="W497" s="3">
        <f t="shared" si="1622"/>
        <v>648</v>
      </c>
      <c r="X497" s="3">
        <v>5</v>
      </c>
      <c r="Y497" s="2">
        <f t="shared" ref="Y497" si="2519">SUM(K484:K497)</f>
        <v>895</v>
      </c>
      <c r="Z497" s="2">
        <f t="shared" ref="Z497" si="2520">SUM(X484:X497)</f>
        <v>96</v>
      </c>
      <c r="AA497" s="19">
        <f t="shared" ref="AA497" si="2521">(Z497/Y497)*100</f>
        <v>10.726256983240223</v>
      </c>
      <c r="AB497" s="3">
        <v>18163</v>
      </c>
      <c r="AC497" s="3">
        <v>73</v>
      </c>
      <c r="AD497" s="2">
        <f t="shared" ref="AD497" si="2522">SUM(AC484:AC497)</f>
        <v>2146</v>
      </c>
      <c r="AE497" s="2">
        <f t="shared" ref="AE497" si="2523">AD497+Z497</f>
        <v>2242</v>
      </c>
      <c r="AF497" s="2">
        <f t="shared" ref="AF497" si="2524">(Z497/AE497)*100</f>
        <v>4.2818911685994641</v>
      </c>
      <c r="AG497" s="2">
        <f t="shared" ref="AG497" si="2525">Y497/AD497</f>
        <v>0.41705498602050328</v>
      </c>
      <c r="AH497" s="3">
        <v>397076</v>
      </c>
      <c r="AI497" s="3">
        <f t="shared" si="2013"/>
        <v>7558</v>
      </c>
      <c r="AJ497" s="3">
        <v>2</v>
      </c>
      <c r="AL497" s="3">
        <f t="shared" si="946"/>
        <v>6817</v>
      </c>
      <c r="AM497" s="3">
        <f t="shared" si="947"/>
        <v>4.2959150608921064</v>
      </c>
      <c r="AN497" s="3">
        <f t="shared" si="948"/>
        <v>9.8041810002646201</v>
      </c>
      <c r="AO497" s="3">
        <f t="shared" si="949"/>
        <v>12.550607287449392</v>
      </c>
      <c r="AP497" s="3">
        <f t="shared" si="950"/>
        <v>1.2304842550939401</v>
      </c>
      <c r="AQ497" s="3">
        <f t="shared" si="951"/>
        <v>8.5736967451706789</v>
      </c>
      <c r="AR497" s="103">
        <f t="shared" si="2469"/>
        <v>12.93998104256632</v>
      </c>
      <c r="AS497" s="103">
        <f t="shared" si="2470"/>
        <v>1.387975620208231</v>
      </c>
      <c r="AT497" s="103">
        <f t="shared" si="2471"/>
        <v>251.45491652772449</v>
      </c>
      <c r="AU497" s="103">
        <f t="shared" si="2472"/>
        <v>1341.1748172643347</v>
      </c>
      <c r="AV497" s="2"/>
      <c r="AW497" s="60"/>
      <c r="AX497" s="60"/>
      <c r="BE497" s="6">
        <f t="shared" si="1921"/>
        <v>44393</v>
      </c>
      <c r="BF497" s="2">
        <f t="shared" si="225"/>
        <v>422797</v>
      </c>
      <c r="BG497" s="2">
        <f t="shared" si="226"/>
        <v>18163</v>
      </c>
    </row>
    <row r="498" spans="1:67" x14ac:dyDescent="0.3">
      <c r="B498" s="3">
        <v>7</v>
      </c>
      <c r="C498" s="3">
        <v>17</v>
      </c>
      <c r="D498" s="3">
        <v>497</v>
      </c>
      <c r="E498" s="84">
        <f t="shared" si="2499"/>
        <v>44394</v>
      </c>
      <c r="F498" s="11">
        <v>3146</v>
      </c>
      <c r="G498" s="11">
        <v>12976</v>
      </c>
      <c r="H498" s="11">
        <v>53</v>
      </c>
      <c r="I498" s="11">
        <v>23</v>
      </c>
      <c r="J498" s="11">
        <f t="shared" si="230"/>
        <v>16122</v>
      </c>
      <c r="K498" s="3">
        <v>76</v>
      </c>
      <c r="L498" s="2">
        <f t="shared" ref="L498" si="2526">T498-T497</f>
        <v>76</v>
      </c>
      <c r="N498" s="2">
        <f t="shared" ref="N498" si="2527">SUM(F492:F498)</f>
        <v>17190</v>
      </c>
      <c r="O498" s="11">
        <f t="shared" ref="O498" si="2528">SUM(J492:J498)</f>
        <v>93517</v>
      </c>
      <c r="P498" s="2">
        <f t="shared" ref="P498" si="2529">SUM(K492:K498)</f>
        <v>459</v>
      </c>
      <c r="R498" s="2">
        <f t="shared" ref="R498" si="2530">(P498/N498)*100</f>
        <v>2.6701570680628275</v>
      </c>
      <c r="S498" s="3">
        <f t="shared" ref="S498" si="2531">(P498/O498)*100</f>
        <v>0.49081985093619346</v>
      </c>
      <c r="T498" s="3">
        <v>422873</v>
      </c>
      <c r="U498" s="3">
        <v>736</v>
      </c>
      <c r="V498" s="3">
        <v>91</v>
      </c>
      <c r="W498" s="3">
        <f t="shared" si="1622"/>
        <v>645</v>
      </c>
      <c r="X498" s="3">
        <v>6</v>
      </c>
      <c r="Y498" s="2">
        <f t="shared" ref="Y498" si="2532">SUM(K485:K498)</f>
        <v>890</v>
      </c>
      <c r="Z498" s="2">
        <f t="shared" ref="Z498" si="2533">SUM(X485:X498)</f>
        <v>86</v>
      </c>
      <c r="AA498" s="19">
        <f t="shared" ref="AA498" si="2534">(Z498/Y498)*100</f>
        <v>9.6629213483146064</v>
      </c>
      <c r="AB498" s="3">
        <v>18169</v>
      </c>
      <c r="AC498" s="3">
        <v>84</v>
      </c>
      <c r="AD498" s="2">
        <f t="shared" ref="AD498" si="2535">SUM(AC485:AC498)</f>
        <v>1878</v>
      </c>
      <c r="AE498" s="2">
        <f t="shared" ref="AE498" si="2536">AD498+Z498</f>
        <v>1964</v>
      </c>
      <c r="AF498" s="2">
        <f t="shared" ref="AF498" si="2537">(Z498/AE498)*100</f>
        <v>4.3788187372708762</v>
      </c>
      <c r="AG498" s="2">
        <f t="shared" ref="AG498" si="2538">Y498/AD498</f>
        <v>0.47390841320553778</v>
      </c>
      <c r="AH498" s="3">
        <v>397160</v>
      </c>
      <c r="AI498" s="3">
        <f t="shared" si="2013"/>
        <v>7544</v>
      </c>
      <c r="AJ498" s="3">
        <v>0</v>
      </c>
      <c r="AL498" s="3">
        <f t="shared" si="946"/>
        <v>6808</v>
      </c>
      <c r="AM498" s="3">
        <f t="shared" si="947"/>
        <v>4.296561851903526</v>
      </c>
      <c r="AN498" s="3">
        <f t="shared" si="948"/>
        <v>9.7560975609756095</v>
      </c>
      <c r="AO498" s="3">
        <f t="shared" si="949"/>
        <v>12.364130434782608</v>
      </c>
      <c r="AP498" s="3">
        <f t="shared" si="950"/>
        <v>1.206256627783669</v>
      </c>
      <c r="AQ498" s="3">
        <f t="shared" si="951"/>
        <v>8.5498409331919412</v>
      </c>
      <c r="AR498" s="103">
        <f t="shared" si="2469"/>
        <v>12.867690645680476</v>
      </c>
      <c r="AS498" s="103">
        <f t="shared" si="2470"/>
        <v>1.2433948264365402</v>
      </c>
      <c r="AT498" s="103">
        <f t="shared" si="2471"/>
        <v>248.53438449353635</v>
      </c>
      <c r="AU498" s="103">
        <f t="shared" si="2472"/>
        <v>1352.0762091147203</v>
      </c>
      <c r="AV498" s="2"/>
      <c r="AW498" s="60"/>
      <c r="AX498" s="60"/>
      <c r="BE498" s="6">
        <f t="shared" si="1921"/>
        <v>44394</v>
      </c>
      <c r="BF498" s="2">
        <f t="shared" si="225"/>
        <v>422873</v>
      </c>
      <c r="BG498" s="2">
        <f t="shared" si="226"/>
        <v>18169</v>
      </c>
    </row>
    <row r="499" spans="1:67" s="46" customFormat="1" x14ac:dyDescent="0.3">
      <c r="A499" s="98" t="s">
        <v>57</v>
      </c>
      <c r="B499" s="46">
        <v>7</v>
      </c>
      <c r="C499" s="46">
        <v>18</v>
      </c>
      <c r="D499" s="46">
        <v>498</v>
      </c>
      <c r="E499" s="83">
        <f t="shared" si="2499"/>
        <v>44395</v>
      </c>
      <c r="F499" s="51">
        <v>2512</v>
      </c>
      <c r="G499" s="51">
        <v>8189</v>
      </c>
      <c r="H499" s="51">
        <v>36</v>
      </c>
      <c r="I499" s="51">
        <v>21</v>
      </c>
      <c r="J499" s="51">
        <f t="shared" si="230"/>
        <v>10701</v>
      </c>
      <c r="K499" s="46">
        <v>57</v>
      </c>
      <c r="L499" s="36">
        <f t="shared" ref="L499:L500" si="2539">T499-T498</f>
        <v>57</v>
      </c>
      <c r="M499" s="46">
        <v>484</v>
      </c>
      <c r="N499" s="36">
        <f t="shared" ref="N499:N500" si="2540">SUM(F493:F499)</f>
        <v>16967</v>
      </c>
      <c r="O499" s="51">
        <f t="shared" ref="O499:O500" si="2541">SUM(J493:J499)</f>
        <v>93106</v>
      </c>
      <c r="P499" s="36">
        <f t="shared" ref="P499:P500" si="2542">SUM(K493:K499)</f>
        <v>484</v>
      </c>
      <c r="Q499" s="46">
        <v>29</v>
      </c>
      <c r="R499" s="36">
        <f t="shared" ref="R499:R500" si="2543">(P499/N499)*100</f>
        <v>2.8525962161843577</v>
      </c>
      <c r="S499" s="46">
        <f t="shared" ref="S499:S500" si="2544">(P499/O499)*100</f>
        <v>0.51983760445084104</v>
      </c>
      <c r="T499" s="46">
        <v>422930</v>
      </c>
      <c r="U499" s="46">
        <v>741</v>
      </c>
      <c r="V499" s="46">
        <v>91</v>
      </c>
      <c r="W499" s="46">
        <f t="shared" si="1622"/>
        <v>650</v>
      </c>
      <c r="X499" s="46">
        <v>0</v>
      </c>
      <c r="Y499" s="36">
        <f t="shared" ref="Y499:Y500" si="2545">SUM(K486:K499)</f>
        <v>896</v>
      </c>
      <c r="Z499" s="36">
        <f t="shared" ref="Z499:Z500" si="2546">SUM(X486:X499)</f>
        <v>85</v>
      </c>
      <c r="AA499" s="39">
        <f t="shared" ref="AA499:AA500" si="2547">(Z499/Y499)*100</f>
        <v>9.4866071428571423</v>
      </c>
      <c r="AB499" s="46">
        <v>18169</v>
      </c>
      <c r="AC499" s="46">
        <v>10</v>
      </c>
      <c r="AD499" s="36">
        <f t="shared" ref="AD499:AD500" si="2548">SUM(AC486:AC499)</f>
        <v>1881</v>
      </c>
      <c r="AE499" s="36">
        <f t="shared" ref="AE499:AE500" si="2549">AD499+Z499</f>
        <v>1966</v>
      </c>
      <c r="AF499" s="36">
        <f t="shared" ref="AF499:AF500" si="2550">(Z499/AE499)*100</f>
        <v>4.3234994913530009</v>
      </c>
      <c r="AG499" s="36">
        <f t="shared" ref="AG499:AG500" si="2551">Y499/AD499</f>
        <v>0.47634237107921318</v>
      </c>
      <c r="AH499" s="46">
        <v>397170</v>
      </c>
      <c r="AI499" s="46">
        <f t="shared" si="2013"/>
        <v>7591</v>
      </c>
      <c r="AJ499" s="46">
        <v>1</v>
      </c>
      <c r="AL499" s="46">
        <f t="shared" si="946"/>
        <v>6850</v>
      </c>
      <c r="AM499" s="46">
        <f t="shared" si="947"/>
        <v>4.2959827867495806</v>
      </c>
      <c r="AN499" s="46">
        <f t="shared" si="948"/>
        <v>9.7615597417995001</v>
      </c>
      <c r="AO499" s="46">
        <f t="shared" si="949"/>
        <v>12.280701754385964</v>
      </c>
      <c r="AP499" s="46">
        <f t="shared" si="950"/>
        <v>1.1987880384666052</v>
      </c>
      <c r="AQ499" s="46">
        <f t="shared" si="951"/>
        <v>8.5627717033328938</v>
      </c>
      <c r="AR499" s="104">
        <f t="shared" si="2469"/>
        <v>12.954439121943491</v>
      </c>
      <c r="AS499" s="104">
        <f t="shared" si="2470"/>
        <v>1.2289367470593713</v>
      </c>
      <c r="AT499" s="104">
        <f t="shared" si="2471"/>
        <v>245.31023279242766</v>
      </c>
      <c r="AU499" s="104">
        <f t="shared" si="2472"/>
        <v>1346.1339384907037</v>
      </c>
      <c r="AV499" s="36"/>
      <c r="AW499" s="61"/>
      <c r="AX499" s="61"/>
      <c r="BA499" s="51"/>
      <c r="BD499" s="51"/>
      <c r="BE499" s="50">
        <f t="shared" si="1921"/>
        <v>44395</v>
      </c>
      <c r="BF499" s="36">
        <f t="shared" si="225"/>
        <v>422930</v>
      </c>
      <c r="BG499" s="36">
        <f t="shared" si="226"/>
        <v>18169</v>
      </c>
      <c r="BK499" s="51"/>
      <c r="BL499" s="51"/>
      <c r="BM499" s="51"/>
      <c r="BN499" s="51"/>
      <c r="BO499" s="51"/>
    </row>
    <row r="500" spans="1:67" x14ac:dyDescent="0.3">
      <c r="B500" s="3">
        <v>7</v>
      </c>
      <c r="C500" s="3">
        <v>19</v>
      </c>
      <c r="D500" s="3">
        <v>499</v>
      </c>
      <c r="E500" s="84">
        <f t="shared" si="2499"/>
        <v>44396</v>
      </c>
      <c r="F500" s="11">
        <v>876</v>
      </c>
      <c r="G500" s="11">
        <v>5060</v>
      </c>
      <c r="H500" s="11">
        <v>26</v>
      </c>
      <c r="I500" s="11">
        <v>9</v>
      </c>
      <c r="J500" s="11">
        <f t="shared" si="230"/>
        <v>5936</v>
      </c>
      <c r="K500" s="3">
        <v>35</v>
      </c>
      <c r="L500" s="2">
        <f t="shared" si="2539"/>
        <v>35</v>
      </c>
      <c r="N500" s="2">
        <f t="shared" si="2540"/>
        <v>16687</v>
      </c>
      <c r="O500" s="11">
        <f t="shared" si="2541"/>
        <v>93053</v>
      </c>
      <c r="P500" s="2">
        <f t="shared" si="2542"/>
        <v>503</v>
      </c>
      <c r="R500" s="2">
        <f t="shared" si="2543"/>
        <v>3.0143225265176485</v>
      </c>
      <c r="S500" s="3">
        <f t="shared" si="2544"/>
        <v>0.54055215844733651</v>
      </c>
      <c r="T500" s="3">
        <v>422965</v>
      </c>
      <c r="U500" s="3">
        <v>744</v>
      </c>
      <c r="V500" s="3">
        <v>88</v>
      </c>
      <c r="W500" s="3">
        <f t="shared" si="1622"/>
        <v>656</v>
      </c>
      <c r="X500" s="3">
        <v>5</v>
      </c>
      <c r="Y500" s="2">
        <f t="shared" si="2545"/>
        <v>912</v>
      </c>
      <c r="Z500" s="2">
        <f t="shared" si="2546"/>
        <v>90</v>
      </c>
      <c r="AA500" s="19">
        <f t="shared" si="2547"/>
        <v>9.8684210526315788</v>
      </c>
      <c r="AB500" s="3">
        <v>18174</v>
      </c>
      <c r="AC500" s="3">
        <v>4</v>
      </c>
      <c r="AD500" s="2">
        <f t="shared" si="2548"/>
        <v>1793</v>
      </c>
      <c r="AE500" s="2">
        <f t="shared" si="2549"/>
        <v>1883</v>
      </c>
      <c r="AF500" s="2">
        <f t="shared" si="2550"/>
        <v>4.7796070100902819</v>
      </c>
      <c r="AG500" s="2">
        <f t="shared" si="2551"/>
        <v>0.50864472950362516</v>
      </c>
      <c r="AH500" s="3">
        <v>397174</v>
      </c>
      <c r="AI500" s="3">
        <f t="shared" si="2013"/>
        <v>7617</v>
      </c>
      <c r="AJ500" s="3">
        <v>0</v>
      </c>
      <c r="AL500" s="3">
        <f t="shared" si="946"/>
        <v>6873</v>
      </c>
      <c r="AM500" s="3">
        <f t="shared" si="947"/>
        <v>4.2968094286761316</v>
      </c>
      <c r="AN500" s="3">
        <f t="shared" si="948"/>
        <v>9.7676250492319809</v>
      </c>
      <c r="AO500" s="3">
        <f t="shared" si="949"/>
        <v>11.827956989247312</v>
      </c>
      <c r="AP500" s="3">
        <f t="shared" si="950"/>
        <v>1.1553104896941053</v>
      </c>
      <c r="AQ500" s="3">
        <f t="shared" si="951"/>
        <v>8.6123145595378752</v>
      </c>
      <c r="AR500" s="103">
        <f t="shared" si="2469"/>
        <v>13.185768391978195</v>
      </c>
      <c r="AS500" s="103">
        <f t="shared" si="2470"/>
        <v>1.3012271439452168</v>
      </c>
      <c r="AT500" s="103">
        <f t="shared" si="2471"/>
        <v>241.26197056682031</v>
      </c>
      <c r="AU500" s="103">
        <f t="shared" si="2472"/>
        <v>1345.3676602837138</v>
      </c>
      <c r="AV500" s="2"/>
      <c r="AW500" s="60"/>
      <c r="AX500" s="60"/>
      <c r="BE500" s="6">
        <f t="shared" si="1921"/>
        <v>44396</v>
      </c>
      <c r="BF500" s="2">
        <f t="shared" si="225"/>
        <v>422965</v>
      </c>
      <c r="BG500" s="2">
        <f t="shared" si="226"/>
        <v>18174</v>
      </c>
    </row>
    <row r="501" spans="1:67" x14ac:dyDescent="0.3">
      <c r="B501" s="3">
        <v>7</v>
      </c>
      <c r="C501" s="3">
        <v>20</v>
      </c>
      <c r="D501" s="3">
        <v>500</v>
      </c>
      <c r="E501" s="84">
        <f t="shared" si="2499"/>
        <v>44397</v>
      </c>
      <c r="F501" s="11">
        <v>3113</v>
      </c>
      <c r="G501" s="11">
        <v>15070</v>
      </c>
      <c r="H501" s="11">
        <v>74</v>
      </c>
      <c r="I501" s="11">
        <v>39</v>
      </c>
      <c r="J501" s="11">
        <f t="shared" si="230"/>
        <v>18183</v>
      </c>
      <c r="K501" s="3">
        <v>113</v>
      </c>
      <c r="L501" s="2">
        <f t="shared" ref="L501" si="2552">T501-T500</f>
        <v>113</v>
      </c>
      <c r="N501" s="2">
        <f t="shared" ref="N501" si="2553">SUM(F495:F501)</f>
        <v>17586</v>
      </c>
      <c r="O501" s="11">
        <f t="shared" ref="O501" si="2554">SUM(J495:J501)</f>
        <v>96513</v>
      </c>
      <c r="P501" s="2">
        <f t="shared" ref="P501" si="2555">SUM(K495:K501)</f>
        <v>533</v>
      </c>
      <c r="R501" s="2">
        <f t="shared" ref="R501" si="2556">(P501/N501)*100</f>
        <v>3.0308199704310246</v>
      </c>
      <c r="S501" s="3">
        <f t="shared" ref="S501" si="2557">(P501/O501)*100</f>
        <v>0.55225720887341601</v>
      </c>
      <c r="T501" s="3">
        <v>423078</v>
      </c>
      <c r="U501" s="3">
        <v>739</v>
      </c>
      <c r="V501" s="3">
        <v>88</v>
      </c>
      <c r="W501" s="3">
        <f t="shared" si="1622"/>
        <v>651</v>
      </c>
      <c r="X501" s="3">
        <v>3</v>
      </c>
      <c r="Y501" s="2">
        <f t="shared" ref="Y501" si="2558">SUM(K488:K501)</f>
        <v>927</v>
      </c>
      <c r="Z501" s="2">
        <f t="shared" ref="Z501" si="2559">SUM(X488:X501)</f>
        <v>52</v>
      </c>
      <c r="AA501" s="19">
        <f t="shared" ref="AA501" si="2560">(Z501/Y501)*100</f>
        <v>5.6094929881337654</v>
      </c>
      <c r="AB501" s="3">
        <v>18177</v>
      </c>
      <c r="AC501" s="3">
        <v>189</v>
      </c>
      <c r="AD501" s="2">
        <f t="shared" ref="AD501" si="2561">SUM(AC488:AC501)</f>
        <v>1754</v>
      </c>
      <c r="AE501" s="2">
        <f t="shared" ref="AE501" si="2562">AD501+Z501</f>
        <v>1806</v>
      </c>
      <c r="AF501" s="2">
        <f t="shared" ref="AF501" si="2563">(Z501/AE501)*100</f>
        <v>2.8792912513842746</v>
      </c>
      <c r="AG501" s="2">
        <f t="shared" ref="AG501" si="2564">Y501/AD501</f>
        <v>0.52850627137970352</v>
      </c>
      <c r="AH501" s="3">
        <v>397363</v>
      </c>
      <c r="AI501" s="3">
        <f t="shared" si="2013"/>
        <v>7538</v>
      </c>
      <c r="AJ501" s="3">
        <v>1</v>
      </c>
      <c r="AL501" s="3">
        <f t="shared" si="946"/>
        <v>6799</v>
      </c>
      <c r="AM501" s="3">
        <f t="shared" si="947"/>
        <v>4.2963708819650277</v>
      </c>
      <c r="AN501" s="3">
        <f t="shared" si="948"/>
        <v>9.8036614486601223</v>
      </c>
      <c r="AO501" s="3">
        <f t="shared" si="949"/>
        <v>11.907983761840326</v>
      </c>
      <c r="AP501" s="3">
        <f t="shared" si="950"/>
        <v>1.1674184133722474</v>
      </c>
      <c r="AQ501" s="3">
        <f t="shared" si="951"/>
        <v>8.6362430352878743</v>
      </c>
      <c r="AR501" s="103">
        <f t="shared" si="2469"/>
        <v>13.402639582635732</v>
      </c>
      <c r="AS501" s="103">
        <f t="shared" si="2470"/>
        <v>0.75182012761279182</v>
      </c>
      <c r="AT501" s="103">
        <f t="shared" si="2471"/>
        <v>254.25978392689532</v>
      </c>
      <c r="AU501" s="103">
        <f t="shared" si="2472"/>
        <v>1395.3926149287188</v>
      </c>
      <c r="AV501" s="2"/>
      <c r="AW501" s="60"/>
      <c r="AX501" s="60"/>
      <c r="BE501" s="6">
        <f t="shared" si="1921"/>
        <v>44397</v>
      </c>
      <c r="BF501" s="2">
        <f t="shared" si="225"/>
        <v>423078</v>
      </c>
      <c r="BG501" s="2">
        <f t="shared" si="226"/>
        <v>18177</v>
      </c>
    </row>
    <row r="502" spans="1:67" x14ac:dyDescent="0.3">
      <c r="B502" s="3">
        <v>7</v>
      </c>
      <c r="C502" s="3">
        <v>21</v>
      </c>
      <c r="D502" s="3">
        <v>501</v>
      </c>
      <c r="E502" s="84">
        <f t="shared" si="2499"/>
        <v>44398</v>
      </c>
      <c r="F502" s="11">
        <v>3685</v>
      </c>
      <c r="G502" s="11">
        <v>12268</v>
      </c>
      <c r="H502" s="11">
        <v>77</v>
      </c>
      <c r="I502" s="11">
        <v>68</v>
      </c>
      <c r="J502" s="11">
        <f t="shared" si="230"/>
        <v>15953</v>
      </c>
      <c r="K502" s="3">
        <v>145</v>
      </c>
      <c r="L502" s="2">
        <f t="shared" ref="L502" si="2565">T502-T501</f>
        <v>145</v>
      </c>
      <c r="N502" s="2">
        <f t="shared" ref="N502" si="2566">SUM(F496:F502)</f>
        <v>18268</v>
      </c>
      <c r="O502" s="11">
        <f t="shared" ref="O502" si="2567">SUM(J496:J502)</f>
        <v>94679</v>
      </c>
      <c r="P502" s="2">
        <f t="shared" ref="P502" si="2568">SUM(K496:K502)</f>
        <v>604</v>
      </c>
      <c r="R502" s="2">
        <f t="shared" ref="R502" si="2569">(P502/N502)*100</f>
        <v>3.3063280052550907</v>
      </c>
      <c r="S502" s="3">
        <f t="shared" ref="S502" si="2570">(P502/O502)*100</f>
        <v>0.63794505645391275</v>
      </c>
      <c r="T502" s="3">
        <v>423223</v>
      </c>
      <c r="U502" s="3">
        <v>722</v>
      </c>
      <c r="V502" s="3">
        <v>82</v>
      </c>
      <c r="W502" s="3">
        <f t="shared" si="1622"/>
        <v>640</v>
      </c>
      <c r="X502" s="3">
        <v>7</v>
      </c>
      <c r="Y502" s="2">
        <f t="shared" ref="Y502" si="2571">SUM(K489:K502)</f>
        <v>985</v>
      </c>
      <c r="Z502" s="2">
        <f t="shared" ref="Z502" si="2572">SUM(X489:X502)</f>
        <v>57</v>
      </c>
      <c r="AA502" s="19">
        <f t="shared" ref="AA502" si="2573">(Z502/Y502)*100</f>
        <v>5.7868020304568528</v>
      </c>
      <c r="AB502" s="3">
        <v>18184</v>
      </c>
      <c r="AC502" s="3">
        <v>285</v>
      </c>
      <c r="AD502" s="2">
        <f t="shared" ref="AD502" si="2574">SUM(AC489:AC502)</f>
        <v>1733</v>
      </c>
      <c r="AE502" s="2">
        <f t="shared" ref="AE502" si="2575">AD502+Z502</f>
        <v>1790</v>
      </c>
      <c r="AF502" s="2">
        <f t="shared" ref="AF502" si="2576">(Z502/AE502)*100</f>
        <v>3.1843575418994416</v>
      </c>
      <c r="AG502" s="2">
        <f t="shared" ref="AG502" si="2577">Y502/AD502</f>
        <v>0.5683785343335257</v>
      </c>
      <c r="AH502" s="3">
        <v>397648</v>
      </c>
      <c r="AI502" s="3">
        <f t="shared" si="2013"/>
        <v>7391</v>
      </c>
      <c r="AJ502" s="3">
        <v>2</v>
      </c>
      <c r="AL502" s="3">
        <f t="shared" si="946"/>
        <v>6669</v>
      </c>
      <c r="AM502" s="3">
        <f t="shared" si="947"/>
        <v>4.2965528811052334</v>
      </c>
      <c r="AN502" s="3">
        <f t="shared" si="948"/>
        <v>9.7686375321336758</v>
      </c>
      <c r="AO502" s="3">
        <f t="shared" si="949"/>
        <v>11.357340720221606</v>
      </c>
      <c r="AP502" s="3">
        <f t="shared" si="950"/>
        <v>1.109457448247869</v>
      </c>
      <c r="AQ502" s="3">
        <f t="shared" si="951"/>
        <v>8.6591800838858077</v>
      </c>
      <c r="AR502" s="103">
        <f t="shared" si="2469"/>
        <v>14.241208186511537</v>
      </c>
      <c r="AS502" s="103">
        <f t="shared" si="2470"/>
        <v>0.8241105244986372</v>
      </c>
      <c r="AT502" s="103">
        <f t="shared" si="2471"/>
        <v>264.12019406212465</v>
      </c>
      <c r="AU502" s="103">
        <f t="shared" si="2472"/>
        <v>1368.8764973509908</v>
      </c>
      <c r="AV502" s="2"/>
      <c r="AW502" s="60"/>
      <c r="AX502" s="60"/>
      <c r="BE502" s="6">
        <f t="shared" si="1921"/>
        <v>44398</v>
      </c>
      <c r="BF502" s="2">
        <f t="shared" si="225"/>
        <v>423223</v>
      </c>
      <c r="BG502" s="2">
        <f t="shared" si="226"/>
        <v>18184</v>
      </c>
    </row>
    <row r="503" spans="1:67" x14ac:dyDescent="0.3">
      <c r="B503" s="3">
        <v>7</v>
      </c>
      <c r="C503" s="3">
        <v>22</v>
      </c>
      <c r="D503" s="3">
        <v>502</v>
      </c>
      <c r="E503" s="84">
        <f t="shared" si="2499"/>
        <v>44399</v>
      </c>
      <c r="F503" s="11">
        <v>3579</v>
      </c>
      <c r="G503" s="11">
        <v>11094</v>
      </c>
      <c r="H503" s="11">
        <v>58</v>
      </c>
      <c r="I503" s="11">
        <v>38</v>
      </c>
      <c r="J503" s="11">
        <f t="shared" si="230"/>
        <v>14673</v>
      </c>
      <c r="K503" s="3">
        <v>96</v>
      </c>
      <c r="L503" s="2">
        <f t="shared" ref="L503" si="2578">T503-T502</f>
        <v>96</v>
      </c>
      <c r="N503" s="2">
        <f t="shared" ref="N503" si="2579">SUM(F497:F503)</f>
        <v>19394</v>
      </c>
      <c r="O503" s="11">
        <f t="shared" ref="O503" si="2580">SUM(J497:J503)</f>
        <v>95384</v>
      </c>
      <c r="P503" s="2">
        <f t="shared" ref="P503" si="2581">SUM(K497:K503)</f>
        <v>616</v>
      </c>
      <c r="R503" s="2">
        <f t="shared" ref="R503" si="2582">(P503/N503)*100</f>
        <v>3.1762400742497676</v>
      </c>
      <c r="S503" s="3">
        <f t="shared" ref="S503" si="2583">(P503/O503)*100</f>
        <v>0.64581061813302021</v>
      </c>
      <c r="T503" s="3">
        <v>423319</v>
      </c>
      <c r="U503" s="3">
        <v>726</v>
      </c>
      <c r="V503" s="3">
        <v>80</v>
      </c>
      <c r="W503" s="3">
        <f t="shared" si="1622"/>
        <v>646</v>
      </c>
      <c r="X503" s="3">
        <v>3</v>
      </c>
      <c r="Y503" s="2">
        <f t="shared" ref="Y503" si="2584">SUM(K490:K503)</f>
        <v>1021</v>
      </c>
      <c r="Z503" s="2">
        <f t="shared" ref="Z503" si="2585">SUM(X490:X503)</f>
        <v>58</v>
      </c>
      <c r="AA503" s="19">
        <f t="shared" ref="AA503" si="2586">(Z503/Y503)*100</f>
        <v>5.6807051909892259</v>
      </c>
      <c r="AB503" s="3">
        <v>18187</v>
      </c>
      <c r="AC503" s="3">
        <v>183</v>
      </c>
      <c r="AD503" s="2">
        <f t="shared" ref="AD503" si="2587">SUM(AC490:AC503)</f>
        <v>1770</v>
      </c>
      <c r="AE503" s="2">
        <f t="shared" ref="AE503" si="2588">AD503+Z503</f>
        <v>1828</v>
      </c>
      <c r="AF503" s="2">
        <f t="shared" ref="AF503" si="2589">(Z503/AE503)*100</f>
        <v>3.1728665207877462</v>
      </c>
      <c r="AG503" s="2">
        <f t="shared" ref="AG503" si="2590">Y503/AD503</f>
        <v>0.57683615819209044</v>
      </c>
      <c r="AH503" s="3">
        <v>397831</v>
      </c>
      <c r="AI503" s="3">
        <f t="shared" si="2013"/>
        <v>7301</v>
      </c>
      <c r="AJ503" s="3">
        <v>0</v>
      </c>
      <c r="AL503" s="3">
        <f t="shared" si="946"/>
        <v>6575</v>
      </c>
      <c r="AM503" s="3">
        <f t="shared" si="947"/>
        <v>4.2962871971255723</v>
      </c>
      <c r="AN503" s="3">
        <f t="shared" si="948"/>
        <v>9.943843309135735</v>
      </c>
      <c r="AO503" s="3">
        <f t="shared" si="949"/>
        <v>11.019283746556475</v>
      </c>
      <c r="AP503" s="3">
        <f t="shared" si="950"/>
        <v>1.0957403095466374</v>
      </c>
      <c r="AQ503" s="3">
        <f t="shared" si="951"/>
        <v>8.8481029995890967</v>
      </c>
      <c r="AR503" s="103">
        <f t="shared" si="2469"/>
        <v>14.761699044089623</v>
      </c>
      <c r="AS503" s="103">
        <f t="shared" si="2470"/>
        <v>0.83856860387580623</v>
      </c>
      <c r="AT503" s="103">
        <f t="shared" si="2471"/>
        <v>280.39999144081702</v>
      </c>
      <c r="AU503" s="103">
        <f t="shared" si="2472"/>
        <v>1379.0694433118949</v>
      </c>
      <c r="AV503" s="2"/>
      <c r="AW503" s="60"/>
      <c r="AX503" s="60"/>
      <c r="BE503" s="6">
        <f t="shared" si="1921"/>
        <v>44399</v>
      </c>
      <c r="BF503" s="2">
        <f t="shared" si="225"/>
        <v>423319</v>
      </c>
      <c r="BG503" s="2">
        <f t="shared" si="226"/>
        <v>18187</v>
      </c>
    </row>
    <row r="504" spans="1:67" x14ac:dyDescent="0.3">
      <c r="B504" s="3">
        <v>7</v>
      </c>
      <c r="C504" s="3">
        <v>23</v>
      </c>
      <c r="D504" s="3">
        <v>503</v>
      </c>
      <c r="E504" s="84">
        <f t="shared" si="2499"/>
        <v>44400</v>
      </c>
      <c r="F504" s="11">
        <v>4287</v>
      </c>
      <c r="G504" s="11">
        <v>11555</v>
      </c>
      <c r="H504" s="11">
        <v>56</v>
      </c>
      <c r="I504" s="11">
        <v>65</v>
      </c>
      <c r="J504" s="11">
        <f t="shared" si="230"/>
        <v>15842</v>
      </c>
      <c r="K504" s="3">
        <v>121</v>
      </c>
      <c r="L504" s="2">
        <f t="shared" ref="L504" si="2591">T504-T503</f>
        <v>121</v>
      </c>
      <c r="N504" s="2">
        <f t="shared" ref="N504" si="2592">SUM(F498:F504)</f>
        <v>21198</v>
      </c>
      <c r="O504" s="11">
        <f t="shared" ref="O504" si="2593">SUM(J498:J504)</f>
        <v>97410</v>
      </c>
      <c r="P504" s="2">
        <f t="shared" ref="P504" si="2594">SUM(K498:K504)</f>
        <v>643</v>
      </c>
      <c r="R504" s="2">
        <f t="shared" ref="R504" si="2595">(P504/N504)*100</f>
        <v>3.0333050287762999</v>
      </c>
      <c r="S504" s="3">
        <f t="shared" ref="S504" si="2596">(P504/O504)*100</f>
        <v>0.66009649933271741</v>
      </c>
      <c r="T504" s="3">
        <v>423440</v>
      </c>
      <c r="U504" s="3">
        <v>742</v>
      </c>
      <c r="V504" s="3">
        <v>81</v>
      </c>
      <c r="W504" s="3">
        <f t="shared" si="1622"/>
        <v>661</v>
      </c>
      <c r="X504" s="3">
        <v>2</v>
      </c>
      <c r="Y504" s="2">
        <f t="shared" ref="Y504" si="2597">SUM(K491:K504)</f>
        <v>1087</v>
      </c>
      <c r="Z504" s="2">
        <f t="shared" ref="Z504" si="2598">SUM(X491:X504)</f>
        <v>55</v>
      </c>
      <c r="AA504" s="19">
        <f t="shared" ref="AA504" si="2599">(Z504/Y504)*100</f>
        <v>5.0597976080956766</v>
      </c>
      <c r="AB504" s="3">
        <v>18189</v>
      </c>
      <c r="AC504" s="3">
        <v>69</v>
      </c>
      <c r="AD504" s="2">
        <f t="shared" ref="AD504" si="2600">SUM(AC491:AC504)</f>
        <v>1681</v>
      </c>
      <c r="AE504" s="2">
        <f t="shared" ref="AE504" si="2601">AD504+Z504</f>
        <v>1736</v>
      </c>
      <c r="AF504" s="2">
        <f t="shared" ref="AF504" si="2602">(Z504/AE504)*100</f>
        <v>3.1682027649769586</v>
      </c>
      <c r="AG504" s="2">
        <f t="shared" ref="AG504" si="2603">Y504/AD504</f>
        <v>0.64663890541344438</v>
      </c>
      <c r="AH504" s="3">
        <v>397900</v>
      </c>
      <c r="AI504" s="3">
        <f t="shared" si="2013"/>
        <v>7351</v>
      </c>
      <c r="AJ504" s="3">
        <v>0</v>
      </c>
      <c r="AL504" s="3">
        <f t="shared" si="946"/>
        <v>6609</v>
      </c>
      <c r="AM504" s="3">
        <f t="shared" si="947"/>
        <v>4.2955318344983944</v>
      </c>
      <c r="AN504" s="3">
        <f t="shared" si="948"/>
        <v>10.093864780302001</v>
      </c>
      <c r="AO504" s="3">
        <f t="shared" si="949"/>
        <v>10.916442048517521</v>
      </c>
      <c r="AP504" s="3">
        <f t="shared" si="950"/>
        <v>1.1018908991973881</v>
      </c>
      <c r="AQ504" s="3">
        <f t="shared" si="951"/>
        <v>8.9919738811046113</v>
      </c>
      <c r="AR504" s="103">
        <f t="shared" si="2469"/>
        <v>15.715932282982781</v>
      </c>
      <c r="AS504" s="103">
        <f t="shared" si="2470"/>
        <v>0.79519436574429914</v>
      </c>
      <c r="AT504" s="103">
        <f t="shared" si="2471"/>
        <v>306.48236663723003</v>
      </c>
      <c r="AU504" s="103">
        <f t="shared" si="2472"/>
        <v>1408.3615121300395</v>
      </c>
      <c r="AV504" s="2"/>
      <c r="AW504" s="60"/>
      <c r="AX504" s="60"/>
      <c r="BE504" s="6">
        <f t="shared" si="1921"/>
        <v>44400</v>
      </c>
      <c r="BF504" s="2">
        <f t="shared" si="225"/>
        <v>423440</v>
      </c>
      <c r="BG504" s="2">
        <f t="shared" si="226"/>
        <v>18189</v>
      </c>
    </row>
    <row r="505" spans="1:67" x14ac:dyDescent="0.3">
      <c r="B505" s="3">
        <v>7</v>
      </c>
      <c r="C505" s="3">
        <v>24</v>
      </c>
      <c r="D505" s="3">
        <v>504</v>
      </c>
      <c r="E505" s="84">
        <f t="shared" si="2499"/>
        <v>44401</v>
      </c>
      <c r="F505" s="11">
        <v>4720</v>
      </c>
      <c r="G505" s="11">
        <v>13699</v>
      </c>
      <c r="H505" s="11">
        <v>69</v>
      </c>
      <c r="I505" s="11">
        <v>66</v>
      </c>
      <c r="J505" s="11">
        <f t="shared" si="230"/>
        <v>18419</v>
      </c>
      <c r="K505" s="3">
        <v>135</v>
      </c>
      <c r="L505" s="2">
        <f t="shared" ref="L505" si="2604">T505-T504</f>
        <v>135</v>
      </c>
      <c r="N505" s="2">
        <f t="shared" ref="N505" si="2605">SUM(F499:F505)</f>
        <v>22772</v>
      </c>
      <c r="O505" s="11">
        <f t="shared" ref="O505" si="2606">SUM(J499:J505)</f>
        <v>99707</v>
      </c>
      <c r="P505" s="2">
        <f t="shared" ref="P505" si="2607">SUM(K499:K505)</f>
        <v>702</v>
      </c>
      <c r="R505" s="2">
        <f t="shared" ref="R505" si="2608">(P505/N505)*100</f>
        <v>3.0827331810995959</v>
      </c>
      <c r="S505" s="3">
        <f t="shared" ref="S505" si="2609">(P505/O505)*100</f>
        <v>0.70406290430962715</v>
      </c>
      <c r="T505" s="3">
        <v>423575</v>
      </c>
      <c r="U505" s="3">
        <v>706</v>
      </c>
      <c r="V505" s="3">
        <v>75</v>
      </c>
      <c r="W505" s="3">
        <f t="shared" si="1622"/>
        <v>631</v>
      </c>
      <c r="X505" s="3">
        <v>4</v>
      </c>
      <c r="Y505" s="2">
        <f t="shared" ref="Y505" si="2610">SUM(K492:K505)</f>
        <v>1161</v>
      </c>
      <c r="Z505" s="2">
        <f t="shared" ref="Z505" si="2611">SUM(X492:X505)</f>
        <v>55</v>
      </c>
      <c r="AA505" s="19">
        <f t="shared" ref="AA505" si="2612">(Z505/Y505)*100</f>
        <v>4.7372954349698535</v>
      </c>
      <c r="AB505" s="3">
        <v>18193</v>
      </c>
      <c r="AC505" s="3">
        <v>232</v>
      </c>
      <c r="AD505" s="2">
        <f t="shared" ref="AD505" si="2613">SUM(AC492:AC505)</f>
        <v>1823</v>
      </c>
      <c r="AE505" s="2">
        <f t="shared" ref="AE505" si="2614">AD505+Z505</f>
        <v>1878</v>
      </c>
      <c r="AF505" s="2">
        <f t="shared" ref="AF505" si="2615">(Z505/AE505)*100</f>
        <v>2.9286474973375931</v>
      </c>
      <c r="AG505" s="2">
        <f t="shared" ref="AG505" si="2616">Y505/AD505</f>
        <v>0.63686231486560618</v>
      </c>
      <c r="AH505" s="3">
        <v>398132</v>
      </c>
      <c r="AI505" s="3">
        <f t="shared" si="2013"/>
        <v>7250</v>
      </c>
      <c r="AJ505" s="3">
        <v>0</v>
      </c>
      <c r="AL505" s="3">
        <f t="shared" si="946"/>
        <v>6544</v>
      </c>
      <c r="AM505" s="3">
        <f t="shared" si="947"/>
        <v>4.2951071238859706</v>
      </c>
      <c r="AN505" s="3">
        <f t="shared" si="948"/>
        <v>9.7379310344827577</v>
      </c>
      <c r="AO505" s="3">
        <f t="shared" si="949"/>
        <v>10.623229461756374</v>
      </c>
      <c r="AP505" s="3">
        <f t="shared" si="950"/>
        <v>1.0344827586206897</v>
      </c>
      <c r="AQ505" s="3">
        <f t="shared" si="951"/>
        <v>8.703448275862069</v>
      </c>
      <c r="AR505" s="103">
        <f t="shared" si="2469"/>
        <v>16.785830156893294</v>
      </c>
      <c r="AS505" s="103">
        <f t="shared" si="2470"/>
        <v>0.79519436574429914</v>
      </c>
      <c r="AT505" s="103">
        <f t="shared" si="2471"/>
        <v>329.23938357689411</v>
      </c>
      <c r="AU505" s="103">
        <f t="shared" si="2472"/>
        <v>1441.5717204593968</v>
      </c>
      <c r="AV505" s="2"/>
      <c r="AW505" s="60"/>
      <c r="AX505" s="60"/>
      <c r="BE505" s="6">
        <f t="shared" si="1921"/>
        <v>44401</v>
      </c>
      <c r="BF505" s="2">
        <f t="shared" si="225"/>
        <v>423575</v>
      </c>
      <c r="BG505" s="2">
        <f t="shared" si="226"/>
        <v>18193</v>
      </c>
    </row>
    <row r="506" spans="1:67" s="46" customFormat="1" x14ac:dyDescent="0.3">
      <c r="A506" s="98" t="s">
        <v>61</v>
      </c>
      <c r="B506" s="46">
        <v>7</v>
      </c>
      <c r="C506" s="46">
        <v>25</v>
      </c>
      <c r="D506" s="46">
        <v>505</v>
      </c>
      <c r="E506" s="83">
        <f t="shared" si="2499"/>
        <v>44402</v>
      </c>
      <c r="F506" s="51">
        <v>2707</v>
      </c>
      <c r="G506" s="51">
        <v>6695</v>
      </c>
      <c r="H506" s="51">
        <v>29</v>
      </c>
      <c r="I506" s="51">
        <v>25</v>
      </c>
      <c r="J506" s="51">
        <f t="shared" si="230"/>
        <v>9402</v>
      </c>
      <c r="K506" s="46">
        <v>54</v>
      </c>
      <c r="L506" s="36">
        <f t="shared" ref="L506:L507" si="2617">T506-T505</f>
        <v>54</v>
      </c>
      <c r="M506" s="46">
        <v>699</v>
      </c>
      <c r="N506" s="36">
        <f t="shared" ref="N506:N507" si="2618">SUM(F500:F506)</f>
        <v>22967</v>
      </c>
      <c r="O506" s="51">
        <f t="shared" ref="O506:O507" si="2619">SUM(J500:J506)</f>
        <v>98408</v>
      </c>
      <c r="P506" s="36">
        <f t="shared" ref="P506:P507" si="2620">SUM(K500:K506)</f>
        <v>699</v>
      </c>
      <c r="Q506" s="46">
        <v>24</v>
      </c>
      <c r="R506" s="36">
        <f t="shared" ref="R506:R507" si="2621">(P506/N506)*100</f>
        <v>3.0434971916227629</v>
      </c>
      <c r="S506" s="46">
        <f t="shared" ref="S506:S507" si="2622">(P506/O506)*100</f>
        <v>0.71030810503211128</v>
      </c>
      <c r="T506" s="46">
        <v>423629</v>
      </c>
      <c r="U506" s="46">
        <v>711</v>
      </c>
      <c r="V506" s="46">
        <v>77</v>
      </c>
      <c r="W506" s="46">
        <f t="shared" si="1622"/>
        <v>634</v>
      </c>
      <c r="X506" s="46">
        <v>0</v>
      </c>
      <c r="Y506" s="36">
        <f t="shared" ref="Y506:Y507" si="2623">SUM(K493:K506)</f>
        <v>1183</v>
      </c>
      <c r="Z506" s="36">
        <f t="shared" ref="Z506:Z507" si="2624">SUM(X493:X506)</f>
        <v>53</v>
      </c>
      <c r="AA506" s="39">
        <f t="shared" ref="AA506:AA507" si="2625">(Z506/Y506)*100</f>
        <v>4.4801352493660183</v>
      </c>
      <c r="AB506" s="46">
        <v>18193</v>
      </c>
      <c r="AC506" s="46">
        <v>13</v>
      </c>
      <c r="AD506" s="36">
        <f t="shared" ref="AD506:AD507" si="2626">SUM(AC493:AC506)</f>
        <v>1830</v>
      </c>
      <c r="AE506" s="36">
        <f t="shared" ref="AE506:AE507" si="2627">AD506+Z506</f>
        <v>1883</v>
      </c>
      <c r="AF506" s="36">
        <f t="shared" ref="AF506:AF507" si="2628">(Z506/AE506)*100</f>
        <v>2.8146574614976103</v>
      </c>
      <c r="AG506" s="36">
        <f t="shared" ref="AG506:AG507" si="2629">Y506/AD506</f>
        <v>0.64644808743169402</v>
      </c>
      <c r="AH506" s="46">
        <v>398145</v>
      </c>
      <c r="AI506" s="46">
        <f t="shared" si="2013"/>
        <v>7291</v>
      </c>
      <c r="AJ506" s="46">
        <v>1</v>
      </c>
      <c r="AL506" s="46">
        <f t="shared" si="946"/>
        <v>6580</v>
      </c>
      <c r="AM506" s="46">
        <f t="shared" si="947"/>
        <v>4.2945596264656105</v>
      </c>
      <c r="AN506" s="46">
        <f t="shared" si="948"/>
        <v>9.7517487313125777</v>
      </c>
      <c r="AO506" s="46">
        <f t="shared" si="949"/>
        <v>10.829817158931084</v>
      </c>
      <c r="AP506" s="46">
        <f t="shared" si="950"/>
        <v>1.0560965573995336</v>
      </c>
      <c r="AQ506" s="46">
        <f t="shared" si="951"/>
        <v>8.695652173913043</v>
      </c>
      <c r="AR506" s="104">
        <f t="shared" si="2469"/>
        <v>17.103907903191015</v>
      </c>
      <c r="AS506" s="104">
        <f t="shared" si="2470"/>
        <v>0.76627820698996085</v>
      </c>
      <c r="AT506" s="104">
        <f t="shared" si="2471"/>
        <v>332.05870905544208</v>
      </c>
      <c r="AU506" s="104">
        <f t="shared" si="2472"/>
        <v>1422.7906753484542</v>
      </c>
      <c r="AV506" s="36"/>
      <c r="AW506" s="61"/>
      <c r="AX506" s="61"/>
      <c r="BA506" s="51"/>
      <c r="BD506" s="51"/>
      <c r="BE506" s="50">
        <f t="shared" si="1921"/>
        <v>44402</v>
      </c>
      <c r="BF506" s="36">
        <f t="shared" si="225"/>
        <v>423629</v>
      </c>
      <c r="BG506" s="36">
        <f t="shared" si="226"/>
        <v>18193</v>
      </c>
      <c r="BK506" s="51"/>
      <c r="BL506" s="51"/>
      <c r="BM506" s="51"/>
      <c r="BN506" s="51"/>
      <c r="BO506" s="51"/>
    </row>
    <row r="507" spans="1:67" x14ac:dyDescent="0.3">
      <c r="B507" s="3">
        <v>7</v>
      </c>
      <c r="C507" s="3">
        <v>26</v>
      </c>
      <c r="D507" s="3">
        <v>506</v>
      </c>
      <c r="E507" s="84">
        <f t="shared" si="2499"/>
        <v>44403</v>
      </c>
      <c r="F507" s="11">
        <v>2014</v>
      </c>
      <c r="G507" s="11">
        <v>6636</v>
      </c>
      <c r="H507" s="11">
        <v>32</v>
      </c>
      <c r="I507" s="11">
        <v>25</v>
      </c>
      <c r="J507" s="11">
        <f t="shared" si="230"/>
        <v>8650</v>
      </c>
      <c r="K507" s="3">
        <v>57</v>
      </c>
      <c r="L507" s="2">
        <f t="shared" si="2617"/>
        <v>57</v>
      </c>
      <c r="N507" s="2">
        <f t="shared" si="2618"/>
        <v>24105</v>
      </c>
      <c r="O507" s="11">
        <f t="shared" si="2619"/>
        <v>101122</v>
      </c>
      <c r="P507" s="2">
        <f t="shared" si="2620"/>
        <v>721</v>
      </c>
      <c r="R507" s="2">
        <f t="shared" si="2621"/>
        <v>2.9910806886538062</v>
      </c>
      <c r="S507" s="3">
        <f t="shared" si="2622"/>
        <v>0.7130001384466288</v>
      </c>
      <c r="T507" s="3">
        <v>423686</v>
      </c>
      <c r="U507" s="3">
        <v>716</v>
      </c>
      <c r="V507" s="3">
        <v>77</v>
      </c>
      <c r="W507" s="3">
        <f t="shared" si="1622"/>
        <v>639</v>
      </c>
      <c r="X507" s="3">
        <v>1</v>
      </c>
      <c r="Y507" s="2">
        <f t="shared" si="2623"/>
        <v>1224</v>
      </c>
      <c r="Z507" s="2">
        <f t="shared" si="2624"/>
        <v>54</v>
      </c>
      <c r="AA507" s="19">
        <f t="shared" si="2625"/>
        <v>4.4117647058823533</v>
      </c>
      <c r="AB507" s="3">
        <v>18194</v>
      </c>
      <c r="AC507" s="3">
        <v>6</v>
      </c>
      <c r="AD507" s="2">
        <f t="shared" si="2626"/>
        <v>1835</v>
      </c>
      <c r="AE507" s="2">
        <f t="shared" si="2627"/>
        <v>1889</v>
      </c>
      <c r="AF507" s="2">
        <f t="shared" si="2628"/>
        <v>2.8586553732133404</v>
      </c>
      <c r="AG507" s="2">
        <f t="shared" si="2629"/>
        <v>0.66702997275204357</v>
      </c>
      <c r="AH507" s="3">
        <v>398151</v>
      </c>
      <c r="AI507" s="3">
        <f t="shared" si="2013"/>
        <v>7341</v>
      </c>
      <c r="AJ507" s="3">
        <v>0</v>
      </c>
      <c r="AL507" s="3">
        <f t="shared" si="946"/>
        <v>6625</v>
      </c>
      <c r="AM507" s="3">
        <f t="shared" si="947"/>
        <v>4.2942178877753809</v>
      </c>
      <c r="AN507" s="3">
        <f t="shared" si="948"/>
        <v>9.7534395858874809</v>
      </c>
      <c r="AO507" s="3">
        <f t="shared" si="949"/>
        <v>10.754189944134078</v>
      </c>
      <c r="AP507" s="3">
        <f t="shared" si="950"/>
        <v>1.048903419152704</v>
      </c>
      <c r="AQ507" s="3">
        <f t="shared" si="951"/>
        <v>8.704536166734778</v>
      </c>
      <c r="AR507" s="103">
        <f t="shared" si="2469"/>
        <v>17.696689157654944</v>
      </c>
      <c r="AS507" s="103">
        <f t="shared" si="2470"/>
        <v>0.78073628636712999</v>
      </c>
      <c r="AT507" s="103">
        <f t="shared" si="2471"/>
        <v>348.51200338666052</v>
      </c>
      <c r="AU507" s="103">
        <f t="shared" si="2472"/>
        <v>1462.0299027780911</v>
      </c>
      <c r="AV507" s="2"/>
      <c r="AW507" s="60"/>
      <c r="AX507" s="60"/>
      <c r="BE507" s="6">
        <f t="shared" si="1921"/>
        <v>44403</v>
      </c>
      <c r="BF507" s="2">
        <f t="shared" si="225"/>
        <v>423686</v>
      </c>
      <c r="BG507" s="2">
        <f t="shared" si="226"/>
        <v>18194</v>
      </c>
    </row>
    <row r="508" spans="1:67" x14ac:dyDescent="0.3">
      <c r="B508" s="3">
        <v>7</v>
      </c>
      <c r="C508" s="3">
        <v>27</v>
      </c>
      <c r="D508" s="3">
        <v>507</v>
      </c>
      <c r="E508" s="84">
        <f t="shared" si="2499"/>
        <v>44404</v>
      </c>
      <c r="F508" s="11">
        <v>4651</v>
      </c>
      <c r="G508" s="11">
        <v>16259</v>
      </c>
      <c r="H508" s="11">
        <v>102</v>
      </c>
      <c r="I508" s="11">
        <v>91</v>
      </c>
      <c r="J508" s="11">
        <f t="shared" si="230"/>
        <v>20910</v>
      </c>
      <c r="K508" s="3">
        <v>193</v>
      </c>
      <c r="L508" s="2">
        <f t="shared" ref="L508" si="2630">T508-T507</f>
        <v>193</v>
      </c>
      <c r="N508" s="2">
        <f t="shared" ref="N508" si="2631">SUM(F502:F508)</f>
        <v>25643</v>
      </c>
      <c r="O508" s="11">
        <f t="shared" ref="O508" si="2632">SUM(J502:J508)</f>
        <v>103849</v>
      </c>
      <c r="P508" s="2">
        <f t="shared" ref="P508" si="2633">SUM(K502:K508)</f>
        <v>801</v>
      </c>
      <c r="R508" s="2">
        <f t="shared" ref="R508" si="2634">(P508/N508)*100</f>
        <v>3.1236594782201772</v>
      </c>
      <c r="S508" s="3">
        <f t="shared" ref="S508" si="2635">(P508/O508)*100</f>
        <v>0.77131219366580317</v>
      </c>
      <c r="T508" s="3">
        <v>423879</v>
      </c>
      <c r="U508" s="3">
        <v>729</v>
      </c>
      <c r="V508" s="3">
        <v>73</v>
      </c>
      <c r="W508" s="3">
        <f t="shared" si="1622"/>
        <v>656</v>
      </c>
      <c r="X508" s="3">
        <v>5</v>
      </c>
      <c r="Y508" s="2">
        <f t="shared" ref="Y508" si="2636">SUM(K495:K508)</f>
        <v>1334</v>
      </c>
      <c r="Z508" s="2">
        <f t="shared" ref="Z508" si="2637">SUM(X495:X508)</f>
        <v>55</v>
      </c>
      <c r="AA508" s="19">
        <f t="shared" ref="AA508" si="2638">(Z508/Y508)*100</f>
        <v>4.1229385307346327</v>
      </c>
      <c r="AB508" s="3">
        <v>18199</v>
      </c>
      <c r="AC508" s="3">
        <v>73</v>
      </c>
      <c r="AD508" s="2">
        <f t="shared" ref="AD508" si="2639">SUM(AC495:AC508)</f>
        <v>1696</v>
      </c>
      <c r="AE508" s="2">
        <f t="shared" ref="AE508" si="2640">AD508+Z508</f>
        <v>1751</v>
      </c>
      <c r="AF508" s="2">
        <f t="shared" ref="AF508" si="2641">(Z508/AE508)*100</f>
        <v>3.1410622501427752</v>
      </c>
      <c r="AG508" s="2">
        <f t="shared" ref="AG508" si="2642">Y508/AD508</f>
        <v>0.78655660377358494</v>
      </c>
      <c r="AH508" s="3">
        <v>398224</v>
      </c>
      <c r="AI508" s="3">
        <f t="shared" si="2013"/>
        <v>7456</v>
      </c>
      <c r="AJ508" s="3">
        <v>5</v>
      </c>
      <c r="AL508" s="3">
        <f t="shared" si="946"/>
        <v>6727</v>
      </c>
      <c r="AM508" s="3">
        <f t="shared" si="947"/>
        <v>4.2934422323351713</v>
      </c>
      <c r="AN508" s="3">
        <f t="shared" si="948"/>
        <v>9.7773605150214582</v>
      </c>
      <c r="AO508" s="3">
        <f t="shared" si="949"/>
        <v>10.013717421124829</v>
      </c>
      <c r="AP508" s="3">
        <f t="shared" si="950"/>
        <v>0.97907725321888417</v>
      </c>
      <c r="AQ508" s="3">
        <f t="shared" si="951"/>
        <v>8.7982832618025757</v>
      </c>
      <c r="AR508" s="103">
        <f t="shared" si="2469"/>
        <v>19.287077889143543</v>
      </c>
      <c r="AS508" s="103">
        <f t="shared" si="2470"/>
        <v>0.79519436574429914</v>
      </c>
      <c r="AT508" s="103">
        <f t="shared" si="2471"/>
        <v>370.74852946874654</v>
      </c>
      <c r="AU508" s="103">
        <f t="shared" si="2472"/>
        <v>1501.4570852396312</v>
      </c>
      <c r="AV508" s="2"/>
      <c r="AW508" s="60"/>
      <c r="AX508" s="60"/>
      <c r="BE508" s="6">
        <f t="shared" si="1921"/>
        <v>44404</v>
      </c>
      <c r="BF508" s="2">
        <f t="shared" si="225"/>
        <v>423879</v>
      </c>
      <c r="BG508" s="2">
        <f t="shared" si="226"/>
        <v>18199</v>
      </c>
    </row>
    <row r="509" spans="1:67" x14ac:dyDescent="0.3">
      <c r="B509" s="3">
        <v>7</v>
      </c>
      <c r="C509" s="3">
        <v>28</v>
      </c>
      <c r="D509" s="3">
        <v>508</v>
      </c>
      <c r="E509" s="84">
        <f t="shared" si="2499"/>
        <v>44405</v>
      </c>
      <c r="F509" s="11">
        <v>4420</v>
      </c>
      <c r="G509" s="11">
        <v>11221</v>
      </c>
      <c r="H509" s="11">
        <v>99</v>
      </c>
      <c r="I509" s="11">
        <v>101</v>
      </c>
      <c r="J509" s="11">
        <f t="shared" si="230"/>
        <v>15641</v>
      </c>
      <c r="K509" s="3">
        <v>200</v>
      </c>
      <c r="L509" s="2">
        <f t="shared" ref="L509" si="2643">T509-T508</f>
        <v>200</v>
      </c>
      <c r="N509" s="2">
        <f t="shared" ref="N509" si="2644">SUM(F503:F509)</f>
        <v>26378</v>
      </c>
      <c r="O509" s="11">
        <f t="shared" ref="O509" si="2645">SUM(J503:J509)</f>
        <v>103537</v>
      </c>
      <c r="P509" s="2">
        <f t="shared" ref="P509" si="2646">SUM(K503:K509)</f>
        <v>856</v>
      </c>
      <c r="R509" s="2">
        <f t="shared" ref="R509" si="2647">(P509/N509)*100</f>
        <v>3.2451285161877319</v>
      </c>
      <c r="S509" s="3">
        <f t="shared" ref="S509" si="2648">(P509/O509)*100</f>
        <v>0.82675758424524559</v>
      </c>
      <c r="T509" s="3">
        <v>424079</v>
      </c>
      <c r="U509" s="3">
        <v>755</v>
      </c>
      <c r="V509" s="3">
        <v>77</v>
      </c>
      <c r="W509" s="3">
        <f t="shared" si="1622"/>
        <v>678</v>
      </c>
      <c r="X509" s="3">
        <v>4</v>
      </c>
      <c r="Y509" s="2">
        <f t="shared" ref="Y509" si="2649">SUM(K496:K509)</f>
        <v>1460</v>
      </c>
      <c r="Z509" s="2">
        <f t="shared" ref="Z509" si="2650">SUM(X496:X509)</f>
        <v>49</v>
      </c>
      <c r="AA509" s="19">
        <f t="shared" ref="AA509" si="2651">(Z509/Y509)*100</f>
        <v>3.3561643835616439</v>
      </c>
      <c r="AB509" s="3">
        <v>18203</v>
      </c>
      <c r="AC509" s="3">
        <v>111</v>
      </c>
      <c r="AD509" s="2">
        <f t="shared" ref="AD509" si="2652">SUM(AC496:AC509)</f>
        <v>1693</v>
      </c>
      <c r="AE509" s="2">
        <f t="shared" ref="AE509" si="2653">AD509+Z509</f>
        <v>1742</v>
      </c>
      <c r="AF509" s="2">
        <f t="shared" ref="AF509" si="2654">(Z509/AE509)*100</f>
        <v>2.8128587830080369</v>
      </c>
      <c r="AG509" s="2">
        <f t="shared" ref="AG509" si="2655">Y509/AD509</f>
        <v>0.86237448316597753</v>
      </c>
      <c r="AH509" s="3">
        <v>398335</v>
      </c>
      <c r="AI509" s="3">
        <f t="shared" si="2013"/>
        <v>7541</v>
      </c>
      <c r="AJ509" s="3">
        <v>2</v>
      </c>
      <c r="AL509" s="3">
        <f t="shared" si="946"/>
        <v>6786</v>
      </c>
      <c r="AM509" s="3">
        <f t="shared" si="947"/>
        <v>4.2923606214879779</v>
      </c>
      <c r="AN509" s="3">
        <f t="shared" si="948"/>
        <v>10.011934756663573</v>
      </c>
      <c r="AO509" s="3">
        <f t="shared" si="949"/>
        <v>10.198675496688741</v>
      </c>
      <c r="AP509" s="3">
        <f t="shared" si="950"/>
        <v>1.0210847367723115</v>
      </c>
      <c r="AQ509" s="3">
        <f t="shared" si="951"/>
        <v>8.990850019891262</v>
      </c>
      <c r="AR509" s="103">
        <f t="shared" si="2469"/>
        <v>21.108795890666848</v>
      </c>
      <c r="AS509" s="103">
        <f t="shared" si="2470"/>
        <v>0.70844588948128462</v>
      </c>
      <c r="AT509" s="103">
        <f t="shared" si="2471"/>
        <v>381.37521781096581</v>
      </c>
      <c r="AU509" s="103">
        <f t="shared" si="2472"/>
        <v>1496.9461644739542</v>
      </c>
      <c r="AV509" s="2"/>
      <c r="AW509" s="60"/>
      <c r="AX509" s="60"/>
      <c r="BE509" s="6">
        <f t="shared" si="1921"/>
        <v>44405</v>
      </c>
      <c r="BF509" s="2">
        <f t="shared" si="225"/>
        <v>424079</v>
      </c>
      <c r="BG509" s="2">
        <f t="shared" si="226"/>
        <v>18203</v>
      </c>
    </row>
    <row r="510" spans="1:67" x14ac:dyDescent="0.3">
      <c r="B510" s="3">
        <v>7</v>
      </c>
      <c r="C510" s="3">
        <v>29</v>
      </c>
      <c r="D510" s="3">
        <v>509</v>
      </c>
      <c r="E510" s="84">
        <f t="shared" si="2499"/>
        <v>44406</v>
      </c>
      <c r="F510" s="11">
        <v>4430</v>
      </c>
      <c r="G510" s="11">
        <v>11319</v>
      </c>
      <c r="H510" s="11">
        <v>99</v>
      </c>
      <c r="I510" s="11">
        <v>117</v>
      </c>
      <c r="J510" s="11">
        <f t="shared" si="230"/>
        <v>15749</v>
      </c>
      <c r="K510" s="3">
        <v>216</v>
      </c>
      <c r="L510" s="2">
        <f t="shared" ref="L510" si="2656">T510-T509</f>
        <v>216</v>
      </c>
      <c r="N510" s="2">
        <f t="shared" ref="N510" si="2657">SUM(F504:F510)</f>
        <v>27229</v>
      </c>
      <c r="O510" s="11">
        <f t="shared" ref="O510" si="2658">SUM(J504:J510)</f>
        <v>104613</v>
      </c>
      <c r="P510" s="2">
        <f t="shared" ref="P510" si="2659">SUM(K504:K510)</f>
        <v>976</v>
      </c>
      <c r="R510" s="2">
        <f t="shared" ref="R510" si="2660">(P510/N510)*100</f>
        <v>3.5844136765948069</v>
      </c>
      <c r="S510" s="3">
        <f t="shared" ref="S510" si="2661">(P510/O510)*100</f>
        <v>0.93296244252626337</v>
      </c>
      <c r="T510" s="3">
        <v>424295</v>
      </c>
      <c r="U510" s="3">
        <v>754</v>
      </c>
      <c r="V510" s="3">
        <v>79</v>
      </c>
      <c r="W510" s="3">
        <f t="shared" si="1622"/>
        <v>675</v>
      </c>
      <c r="X510" s="3">
        <v>2</v>
      </c>
      <c r="Y510" s="2">
        <f t="shared" ref="Y510" si="2662">SUM(K497:K510)</f>
        <v>1592</v>
      </c>
      <c r="Z510" s="2">
        <f t="shared" ref="Z510" si="2663">SUM(X497:X510)</f>
        <v>47</v>
      </c>
      <c r="AA510" s="19">
        <f t="shared" ref="AA510" si="2664">(Z510/Y510)*100</f>
        <v>2.9522613065326633</v>
      </c>
      <c r="AB510" s="3">
        <v>18205</v>
      </c>
      <c r="AC510" s="3">
        <v>53</v>
      </c>
      <c r="AD510" s="2">
        <f t="shared" ref="AD510" si="2665">SUM(AC497:AC510)</f>
        <v>1385</v>
      </c>
      <c r="AE510" s="2">
        <f t="shared" ref="AE510" si="2666">AD510+Z510</f>
        <v>1432</v>
      </c>
      <c r="AF510" s="2">
        <f t="shared" ref="AF510" si="2667">(Z510/AE510)*100</f>
        <v>3.2821229050279328</v>
      </c>
      <c r="AG510" s="2">
        <f t="shared" ref="AG510" si="2668">Y510/AD510</f>
        <v>1.1494584837545125</v>
      </c>
      <c r="AH510" s="3">
        <v>398388</v>
      </c>
      <c r="AI510" s="3">
        <f t="shared" si="2013"/>
        <v>7702</v>
      </c>
      <c r="AJ510" s="3">
        <v>4</v>
      </c>
      <c r="AL510" s="3">
        <f t="shared" si="946"/>
        <v>6948</v>
      </c>
      <c r="AM510" s="3">
        <f t="shared" si="947"/>
        <v>4.2906468376954709</v>
      </c>
      <c r="AN510" s="3">
        <f t="shared" si="948"/>
        <v>9.7896650220721888</v>
      </c>
      <c r="AO510" s="3">
        <f t="shared" si="949"/>
        <v>10.477453580901857</v>
      </c>
      <c r="AP510" s="3">
        <f t="shared" si="950"/>
        <v>1.0257076084133991</v>
      </c>
      <c r="AQ510" s="3">
        <f t="shared" si="951"/>
        <v>8.7639574136587903</v>
      </c>
      <c r="AR510" s="103">
        <f t="shared" si="2469"/>
        <v>23.017262368453164</v>
      </c>
      <c r="AS510" s="103">
        <f t="shared" si="2470"/>
        <v>0.67952973072694645</v>
      </c>
      <c r="AT510" s="103">
        <f t="shared" si="2471"/>
        <v>393.6790433609367</v>
      </c>
      <c r="AU510" s="103">
        <f t="shared" si="2472"/>
        <v>1512.5030578837884</v>
      </c>
      <c r="AV510" s="2"/>
      <c r="AW510" s="60"/>
      <c r="AX510" s="60"/>
      <c r="BE510" s="6">
        <f t="shared" si="1921"/>
        <v>44406</v>
      </c>
      <c r="BF510" s="2">
        <f t="shared" si="225"/>
        <v>424295</v>
      </c>
      <c r="BG510" s="2">
        <f t="shared" si="226"/>
        <v>18205</v>
      </c>
    </row>
    <row r="511" spans="1:67" x14ac:dyDescent="0.3">
      <c r="B511" s="3">
        <v>7</v>
      </c>
      <c r="C511" s="3">
        <v>30</v>
      </c>
      <c r="D511" s="3">
        <v>510</v>
      </c>
      <c r="E511" s="84">
        <f t="shared" si="2499"/>
        <v>44407</v>
      </c>
      <c r="F511" s="11">
        <v>4401</v>
      </c>
      <c r="G511" s="11">
        <v>10691</v>
      </c>
      <c r="H511" s="11">
        <v>121</v>
      </c>
      <c r="I511" s="11">
        <v>110</v>
      </c>
      <c r="J511" s="11">
        <f t="shared" si="230"/>
        <v>15092</v>
      </c>
      <c r="K511" s="3">
        <v>231</v>
      </c>
      <c r="L511" s="2">
        <f t="shared" ref="L511" si="2669">T511-T510</f>
        <v>231</v>
      </c>
      <c r="N511" s="2">
        <f t="shared" ref="N511" si="2670">SUM(F505:F511)</f>
        <v>27343</v>
      </c>
      <c r="O511" s="11">
        <f t="shared" ref="O511" si="2671">SUM(J505:J511)</f>
        <v>103863</v>
      </c>
      <c r="P511" s="2">
        <f t="shared" ref="P511" si="2672">SUM(K505:K511)</f>
        <v>1086</v>
      </c>
      <c r="R511" s="2">
        <f t="shared" ref="R511" si="2673">(P511/N511)*100</f>
        <v>3.9717660827268411</v>
      </c>
      <c r="S511" s="3">
        <f t="shared" ref="S511" si="2674">(P511/O511)*100</f>
        <v>1.0456081568989921</v>
      </c>
      <c r="T511" s="3">
        <v>424526</v>
      </c>
      <c r="U511" s="3">
        <v>764</v>
      </c>
      <c r="V511" s="3">
        <v>79</v>
      </c>
      <c r="W511" s="3">
        <f t="shared" si="1622"/>
        <v>685</v>
      </c>
      <c r="X511" s="3">
        <v>3</v>
      </c>
      <c r="Y511" s="2">
        <f t="shared" ref="Y511" si="2675">SUM(K498:K511)</f>
        <v>1729</v>
      </c>
      <c r="Z511" s="2">
        <f t="shared" ref="Z511" si="2676">SUM(X498:X511)</f>
        <v>45</v>
      </c>
      <c r="AA511" s="19">
        <f t="shared" ref="AA511" si="2677">(Z511/Y511)*100</f>
        <v>2.6026604973973395</v>
      </c>
      <c r="AB511" s="3">
        <v>18208</v>
      </c>
      <c r="AC511" s="3">
        <v>48</v>
      </c>
      <c r="AD511" s="2">
        <f t="shared" ref="AD511" si="2678">SUM(AC498:AC511)</f>
        <v>1360</v>
      </c>
      <c r="AE511" s="2">
        <f t="shared" ref="AE511" si="2679">AD511+Z511</f>
        <v>1405</v>
      </c>
      <c r="AF511" s="2">
        <f t="shared" ref="AF511" si="2680">(Z511/AE511)*100</f>
        <v>3.2028469750889679</v>
      </c>
      <c r="AG511" s="2">
        <f t="shared" ref="AG511" si="2681">Y511/AD511</f>
        <v>1.2713235294117646</v>
      </c>
      <c r="AH511" s="3">
        <v>398436</v>
      </c>
      <c r="AI511" s="3">
        <f t="shared" si="2013"/>
        <v>7882</v>
      </c>
      <c r="AJ511" s="3">
        <v>1</v>
      </c>
      <c r="AL511" s="3">
        <f t="shared" si="946"/>
        <v>7118</v>
      </c>
      <c r="AM511" s="3">
        <f t="shared" si="947"/>
        <v>4.2890188115686669</v>
      </c>
      <c r="AN511" s="3">
        <f t="shared" si="948"/>
        <v>9.6929713270743463</v>
      </c>
      <c r="AO511" s="3">
        <f t="shared" si="949"/>
        <v>10.340314136125654</v>
      </c>
      <c r="AP511" s="3">
        <f t="shared" si="950"/>
        <v>1.0022836843440752</v>
      </c>
      <c r="AQ511" s="3">
        <f t="shared" si="951"/>
        <v>8.6906876427302713</v>
      </c>
      <c r="AR511" s="103">
        <f t="shared" si="2469"/>
        <v>24.998019243125331</v>
      </c>
      <c r="AS511" s="103">
        <f t="shared" si="2470"/>
        <v>0.65061357197260838</v>
      </c>
      <c r="AT511" s="103">
        <f t="shared" si="2471"/>
        <v>395.32726440993395</v>
      </c>
      <c r="AU511" s="103">
        <f t="shared" si="2472"/>
        <v>1501.6594983509115</v>
      </c>
      <c r="AV511" s="2"/>
      <c r="AW511" s="60"/>
      <c r="AX511" s="60"/>
      <c r="BE511" s="6">
        <f t="shared" si="1921"/>
        <v>44407</v>
      </c>
      <c r="BF511" s="2">
        <f t="shared" si="225"/>
        <v>424526</v>
      </c>
      <c r="BG511" s="2">
        <f t="shared" si="226"/>
        <v>18208</v>
      </c>
    </row>
    <row r="512" spans="1:67" x14ac:dyDescent="0.3">
      <c r="B512" s="3">
        <v>7</v>
      </c>
      <c r="C512" s="3">
        <v>31</v>
      </c>
      <c r="D512" s="3">
        <v>511</v>
      </c>
      <c r="E512" s="84">
        <f t="shared" si="2499"/>
        <v>44408</v>
      </c>
      <c r="F512" s="11">
        <v>5798</v>
      </c>
      <c r="G512" s="11">
        <v>17191</v>
      </c>
      <c r="H512" s="11">
        <v>180</v>
      </c>
      <c r="I512" s="11">
        <v>166</v>
      </c>
      <c r="J512" s="11">
        <f t="shared" si="230"/>
        <v>22989</v>
      </c>
      <c r="K512" s="3">
        <v>346</v>
      </c>
      <c r="L512" s="2">
        <f t="shared" ref="L512" si="2682">T512-T511</f>
        <v>346</v>
      </c>
      <c r="N512" s="2">
        <f t="shared" ref="N512" si="2683">SUM(F506:F512)</f>
        <v>28421</v>
      </c>
      <c r="O512" s="11">
        <f t="shared" ref="O512" si="2684">SUM(J506:J512)</f>
        <v>108433</v>
      </c>
      <c r="P512" s="2">
        <f t="shared" ref="P512" si="2685">SUM(K506:K512)</f>
        <v>1297</v>
      </c>
      <c r="R512" s="2">
        <f t="shared" ref="R512" si="2686">(P512/N512)*100</f>
        <v>4.5635269694943883</v>
      </c>
      <c r="S512" s="3">
        <f t="shared" ref="S512" si="2687">(P512/O512)*100</f>
        <v>1.1961303293277876</v>
      </c>
      <c r="T512" s="3">
        <v>424872</v>
      </c>
      <c r="U512" s="3">
        <v>797</v>
      </c>
      <c r="V512" s="3">
        <v>75</v>
      </c>
      <c r="W512" s="3">
        <f t="shared" si="1622"/>
        <v>722</v>
      </c>
      <c r="X512" s="3">
        <v>3</v>
      </c>
      <c r="Y512" s="2">
        <f t="shared" ref="Y512" si="2688">SUM(K499:K512)</f>
        <v>1999</v>
      </c>
      <c r="Z512" s="2">
        <f t="shared" ref="Z512" si="2689">SUM(X499:X512)</f>
        <v>42</v>
      </c>
      <c r="AA512" s="19">
        <f t="shared" ref="AA512" si="2690">(Z512/Y512)*100</f>
        <v>2.1010505252626315</v>
      </c>
      <c r="AB512" s="3">
        <v>18211</v>
      </c>
      <c r="AC512" s="3">
        <v>100</v>
      </c>
      <c r="AD512" s="2">
        <f t="shared" ref="AD512" si="2691">SUM(AC499:AC512)</f>
        <v>1376</v>
      </c>
      <c r="AE512" s="2">
        <f t="shared" ref="AE512" si="2692">AD512+Z512</f>
        <v>1418</v>
      </c>
      <c r="AF512" s="2">
        <f t="shared" ref="AF512" si="2693">(Z512/AE512)*100</f>
        <v>2.9619181946403383</v>
      </c>
      <c r="AG512" s="2">
        <f t="shared" ref="AG512" si="2694">Y512/AD512</f>
        <v>1.4527616279069768</v>
      </c>
      <c r="AH512" s="3">
        <v>398536</v>
      </c>
      <c r="AI512" s="3">
        <f t="shared" si="2013"/>
        <v>8125</v>
      </c>
      <c r="AJ512" s="3">
        <v>1</v>
      </c>
      <c r="AL512" s="3">
        <f t="shared" si="946"/>
        <v>7328</v>
      </c>
      <c r="AM512" s="3">
        <f t="shared" si="947"/>
        <v>4.2862320887231924</v>
      </c>
      <c r="AN512" s="3">
        <f t="shared" si="948"/>
        <v>9.8092307692307692</v>
      </c>
      <c r="AO512" s="3">
        <f t="shared" si="949"/>
        <v>9.4102885821831865</v>
      </c>
      <c r="AP512" s="3">
        <f t="shared" si="950"/>
        <v>0.92307692307692313</v>
      </c>
      <c r="AQ512" s="3">
        <f t="shared" si="951"/>
        <v>8.8861538461538458</v>
      </c>
      <c r="AR512" s="103">
        <f t="shared" si="2469"/>
        <v>28.901700674960981</v>
      </c>
      <c r="AS512" s="103">
        <f t="shared" si="2470"/>
        <v>0.60723933384110107</v>
      </c>
      <c r="AT512" s="103">
        <f t="shared" si="2471"/>
        <v>410.91307397852228</v>
      </c>
      <c r="AU512" s="103">
        <f t="shared" si="2472"/>
        <v>1567.732921104574</v>
      </c>
      <c r="AV512" s="2"/>
      <c r="AW512" s="60"/>
      <c r="AX512" s="60"/>
      <c r="BE512" s="6">
        <f t="shared" si="1921"/>
        <v>44408</v>
      </c>
      <c r="BF512" s="2">
        <f t="shared" si="225"/>
        <v>424872</v>
      </c>
      <c r="BG512" s="2">
        <f t="shared" si="226"/>
        <v>18211</v>
      </c>
    </row>
    <row r="513" spans="1:67" s="46" customFormat="1" x14ac:dyDescent="0.3">
      <c r="A513" s="98" t="s">
        <v>63</v>
      </c>
      <c r="B513" s="46">
        <v>8</v>
      </c>
      <c r="C513" s="46">
        <v>1</v>
      </c>
      <c r="D513" s="46">
        <v>512</v>
      </c>
      <c r="E513" s="83">
        <f t="shared" si="2499"/>
        <v>44409</v>
      </c>
      <c r="F513" s="51">
        <v>4329</v>
      </c>
      <c r="G513" s="51">
        <v>8547</v>
      </c>
      <c r="H513" s="51">
        <v>94</v>
      </c>
      <c r="I513" s="51">
        <v>88</v>
      </c>
      <c r="J513" s="51">
        <f t="shared" si="230"/>
        <v>12876</v>
      </c>
      <c r="K513" s="46">
        <v>182</v>
      </c>
      <c r="L513" s="36">
        <f t="shared" ref="L513:L514" si="2695">T513-T512</f>
        <v>182</v>
      </c>
      <c r="M513" s="46">
        <v>1425</v>
      </c>
      <c r="N513" s="36">
        <f t="shared" ref="N513:N514" si="2696">SUM(F507:F513)</f>
        <v>30043</v>
      </c>
      <c r="O513" s="51">
        <f t="shared" ref="O513:O514" si="2697">SUM(J507:J513)</f>
        <v>111907</v>
      </c>
      <c r="P513" s="36">
        <f t="shared" ref="P513:P514" si="2698">SUM(K507:K513)</f>
        <v>1425</v>
      </c>
      <c r="Q513" s="46">
        <v>20</v>
      </c>
      <c r="R513" s="36">
        <f t="shared" ref="R513:R514" si="2699">(P513/N513)*100</f>
        <v>4.743201411310455</v>
      </c>
      <c r="S513" s="46">
        <f t="shared" ref="S513:S514" si="2700">(P513/O513)*100</f>
        <v>1.2733787877433942</v>
      </c>
      <c r="T513" s="46">
        <v>425054</v>
      </c>
      <c r="U513" s="46">
        <v>805</v>
      </c>
      <c r="V513" s="46">
        <v>78</v>
      </c>
      <c r="W513" s="46">
        <f t="shared" si="1622"/>
        <v>727</v>
      </c>
      <c r="X513" s="46">
        <v>2</v>
      </c>
      <c r="Y513" s="36">
        <f t="shared" ref="Y513:Y514" si="2701">SUM(K500:K513)</f>
        <v>2124</v>
      </c>
      <c r="Z513" s="36">
        <f t="shared" ref="Z513:Z514" si="2702">SUM(X500:X513)</f>
        <v>44</v>
      </c>
      <c r="AA513" s="39">
        <f t="shared" ref="AA513:AA514" si="2703">(Z513/Y513)*100</f>
        <v>2.0715630885122414</v>
      </c>
      <c r="AB513" s="46">
        <v>18213</v>
      </c>
      <c r="AC513" s="46">
        <v>9</v>
      </c>
      <c r="AD513" s="36">
        <f t="shared" ref="AD513:AD514" si="2704">SUM(AC500:AC513)</f>
        <v>1375</v>
      </c>
      <c r="AE513" s="36">
        <f t="shared" ref="AE513:AE514" si="2705">AD513+Z513</f>
        <v>1419</v>
      </c>
      <c r="AF513" s="36">
        <f t="shared" ref="AF513:AF514" si="2706">(Z513/AE513)*100</f>
        <v>3.1007751937984498</v>
      </c>
      <c r="AG513" s="36">
        <f t="shared" ref="AG513:AG514" si="2707">Y513/AD513</f>
        <v>1.5447272727272727</v>
      </c>
      <c r="AH513" s="46">
        <v>398545</v>
      </c>
      <c r="AI513" s="46">
        <f t="shared" si="2013"/>
        <v>8296</v>
      </c>
      <c r="AJ513" s="46">
        <v>1</v>
      </c>
      <c r="AL513" s="46">
        <f t="shared" si="946"/>
        <v>7491</v>
      </c>
      <c r="AM513" s="46">
        <f t="shared" si="947"/>
        <v>4.2848673345033808</v>
      </c>
      <c r="AN513" s="46">
        <f t="shared" si="948"/>
        <v>9.7034715525554489</v>
      </c>
      <c r="AO513" s="46">
        <f t="shared" si="949"/>
        <v>9.6894409937888195</v>
      </c>
      <c r="AP513" s="46">
        <f t="shared" si="950"/>
        <v>0.94021215043394413</v>
      </c>
      <c r="AQ513" s="46">
        <f t="shared" si="951"/>
        <v>8.7632594021215038</v>
      </c>
      <c r="AR513" s="104">
        <f t="shared" si="2469"/>
        <v>30.708960597107108</v>
      </c>
      <c r="AS513" s="104">
        <f t="shared" si="2470"/>
        <v>0.63615549259543924</v>
      </c>
      <c r="AT513" s="104">
        <f t="shared" si="2471"/>
        <v>434.36407872829051</v>
      </c>
      <c r="AU513" s="104">
        <f t="shared" si="2472"/>
        <v>1617.9602888608595</v>
      </c>
      <c r="AV513" s="36"/>
      <c r="AW513" s="61"/>
      <c r="AX513" s="61"/>
      <c r="BA513" s="51"/>
      <c r="BD513" s="51"/>
      <c r="BE513" s="50">
        <f t="shared" si="1921"/>
        <v>44409</v>
      </c>
      <c r="BF513" s="36">
        <f t="shared" ref="BF513:BF534" si="2708">T513</f>
        <v>425054</v>
      </c>
      <c r="BG513" s="36">
        <f t="shared" ref="BG513:BG534" si="2709">AB513</f>
        <v>18213</v>
      </c>
      <c r="BK513" s="51"/>
      <c r="BL513" s="51"/>
      <c r="BM513" s="51"/>
      <c r="BN513" s="51"/>
      <c r="BO513" s="51"/>
    </row>
    <row r="514" spans="1:67" x14ac:dyDescent="0.3">
      <c r="B514" s="3">
        <v>8</v>
      </c>
      <c r="C514" s="3">
        <v>2</v>
      </c>
      <c r="D514" s="3">
        <v>513</v>
      </c>
      <c r="E514" s="84">
        <f t="shared" si="2499"/>
        <v>44410</v>
      </c>
      <c r="F514" s="11">
        <v>1886</v>
      </c>
      <c r="G514" s="11">
        <v>4805</v>
      </c>
      <c r="H514" s="11">
        <v>59</v>
      </c>
      <c r="I514" s="11">
        <v>35</v>
      </c>
      <c r="J514" s="11">
        <f t="shared" si="230"/>
        <v>6691</v>
      </c>
      <c r="K514" s="3">
        <v>94</v>
      </c>
      <c r="L514" s="2">
        <f t="shared" si="2695"/>
        <v>94</v>
      </c>
      <c r="N514" s="2">
        <f t="shared" si="2696"/>
        <v>29915</v>
      </c>
      <c r="O514" s="11">
        <f t="shared" si="2697"/>
        <v>109948</v>
      </c>
      <c r="P514" s="2">
        <f t="shared" si="2698"/>
        <v>1462</v>
      </c>
      <c r="R514" s="2">
        <f t="shared" si="2699"/>
        <v>4.8871803443088755</v>
      </c>
      <c r="S514" s="3">
        <f t="shared" si="2700"/>
        <v>1.3297195037654164</v>
      </c>
      <c r="T514" s="3">
        <v>425148</v>
      </c>
      <c r="U514" s="3">
        <v>810</v>
      </c>
      <c r="V514" s="3">
        <v>81</v>
      </c>
      <c r="W514" s="3">
        <f t="shared" si="1622"/>
        <v>729</v>
      </c>
      <c r="X514" s="3">
        <v>2</v>
      </c>
      <c r="Y514" s="2">
        <f t="shared" si="2701"/>
        <v>2183</v>
      </c>
      <c r="Z514" s="2">
        <f t="shared" si="2702"/>
        <v>41</v>
      </c>
      <c r="AA514" s="19">
        <f t="shared" si="2703"/>
        <v>1.8781493357764543</v>
      </c>
      <c r="AB514" s="3">
        <v>18215</v>
      </c>
      <c r="AC514" s="3">
        <v>9</v>
      </c>
      <c r="AD514" s="2">
        <f t="shared" si="2704"/>
        <v>1380</v>
      </c>
      <c r="AE514" s="2">
        <f t="shared" si="2705"/>
        <v>1421</v>
      </c>
      <c r="AF514" s="2">
        <f t="shared" si="2706"/>
        <v>2.8852920478536244</v>
      </c>
      <c r="AG514" s="2">
        <f t="shared" si="2707"/>
        <v>1.5818840579710145</v>
      </c>
      <c r="AH514" s="3">
        <v>398554</v>
      </c>
      <c r="AI514" s="3">
        <f t="shared" si="2013"/>
        <v>8379</v>
      </c>
      <c r="AJ514" s="3">
        <v>0</v>
      </c>
      <c r="AL514" s="3">
        <f t="shared" si="946"/>
        <v>7569</v>
      </c>
      <c r="AM514" s="3">
        <f t="shared" si="947"/>
        <v>4.284390376998128</v>
      </c>
      <c r="AN514" s="3">
        <f t="shared" si="948"/>
        <v>9.6670247046186901</v>
      </c>
      <c r="AO514" s="3">
        <f t="shared" si="949"/>
        <v>10</v>
      </c>
      <c r="AP514" s="3">
        <f t="shared" si="950"/>
        <v>0.96670247046186897</v>
      </c>
      <c r="AQ514" s="3">
        <f t="shared" si="951"/>
        <v>8.7003222341568218</v>
      </c>
      <c r="AR514" s="103">
        <f t="shared" si="2469"/>
        <v>31.561987280360089</v>
      </c>
      <c r="AS514" s="103">
        <f t="shared" si="2470"/>
        <v>0.59278125446393204</v>
      </c>
      <c r="AT514" s="103">
        <f t="shared" si="2471"/>
        <v>432.51344456801286</v>
      </c>
      <c r="AU514" s="103">
        <f t="shared" si="2472"/>
        <v>1589.6369113609851</v>
      </c>
      <c r="AV514" s="2"/>
      <c r="AW514" s="60"/>
      <c r="AX514" s="60"/>
      <c r="BE514" s="6">
        <f t="shared" si="1921"/>
        <v>44410</v>
      </c>
      <c r="BF514" s="2">
        <f t="shared" si="2708"/>
        <v>425148</v>
      </c>
      <c r="BG514" s="2">
        <f t="shared" si="2709"/>
        <v>18215</v>
      </c>
    </row>
    <row r="515" spans="1:67" x14ac:dyDescent="0.3">
      <c r="B515" s="3">
        <v>8</v>
      </c>
      <c r="C515" s="3">
        <v>3</v>
      </c>
      <c r="D515" s="3">
        <v>514</v>
      </c>
      <c r="E515" s="84">
        <f t="shared" si="2499"/>
        <v>44411</v>
      </c>
      <c r="F515" s="11">
        <v>5143</v>
      </c>
      <c r="G515" s="11">
        <v>18228</v>
      </c>
      <c r="H515" s="11">
        <v>266</v>
      </c>
      <c r="I515" s="11">
        <v>127</v>
      </c>
      <c r="J515" s="11">
        <f t="shared" si="230"/>
        <v>23371</v>
      </c>
      <c r="K515" s="3">
        <v>393</v>
      </c>
      <c r="L515" s="2">
        <f t="shared" ref="L515" si="2710">T515-T514</f>
        <v>393</v>
      </c>
      <c r="N515" s="2">
        <f t="shared" ref="N515" si="2711">SUM(F509:F515)</f>
        <v>30407</v>
      </c>
      <c r="O515" s="11">
        <f t="shared" ref="O515" si="2712">SUM(J509:J515)</f>
        <v>112409</v>
      </c>
      <c r="P515" s="2">
        <f t="shared" ref="P515" si="2713">SUM(K509:K515)</f>
        <v>1662</v>
      </c>
      <c r="R515" s="2">
        <f t="shared" ref="R515" si="2714">(P515/N515)*100</f>
        <v>5.4658466800407801</v>
      </c>
      <c r="S515" s="3">
        <f t="shared" ref="S515" si="2715">(P515/O515)*100</f>
        <v>1.4785292992553978</v>
      </c>
      <c r="T515" s="3">
        <v>425541</v>
      </c>
      <c r="U515" s="3">
        <v>851</v>
      </c>
      <c r="V515" s="3">
        <v>82</v>
      </c>
      <c r="W515" s="3">
        <f t="shared" si="1622"/>
        <v>769</v>
      </c>
      <c r="X515" s="3">
        <v>7</v>
      </c>
      <c r="Y515" s="2">
        <f t="shared" ref="Y515" si="2716">SUM(K502:K515)</f>
        <v>2463</v>
      </c>
      <c r="Z515" s="2">
        <f t="shared" ref="Z515" si="2717">SUM(X502:X515)</f>
        <v>45</v>
      </c>
      <c r="AA515" s="19">
        <f t="shared" ref="AA515" si="2718">(Z515/Y515)*100</f>
        <v>1.8270401948842874</v>
      </c>
      <c r="AB515" s="3">
        <v>18222</v>
      </c>
      <c r="AC515" s="3">
        <v>63</v>
      </c>
      <c r="AD515" s="2">
        <f t="shared" ref="AD515" si="2719">SUM(AC502:AC515)</f>
        <v>1254</v>
      </c>
      <c r="AE515" s="2">
        <f t="shared" ref="AE515" si="2720">AD515+Z515</f>
        <v>1299</v>
      </c>
      <c r="AF515" s="2">
        <f t="shared" ref="AF515" si="2721">(Z515/AE515)*100</f>
        <v>3.4642032332563506</v>
      </c>
      <c r="AG515" s="2">
        <f t="shared" ref="AG515" si="2722">Y515/AD515</f>
        <v>1.9641148325358853</v>
      </c>
      <c r="AH515" s="3">
        <v>398617</v>
      </c>
      <c r="AI515" s="3">
        <f t="shared" si="2013"/>
        <v>8702</v>
      </c>
      <c r="AJ515" s="3">
        <v>9</v>
      </c>
      <c r="AL515" s="3">
        <f t="shared" si="946"/>
        <v>7851</v>
      </c>
      <c r="AM515" s="3">
        <f t="shared" si="947"/>
        <v>4.282078577622368</v>
      </c>
      <c r="AN515" s="3">
        <f t="shared" si="948"/>
        <v>9.7793610664215116</v>
      </c>
      <c r="AO515" s="3">
        <f t="shared" si="949"/>
        <v>9.6357226792009403</v>
      </c>
      <c r="AP515" s="3">
        <f t="shared" si="950"/>
        <v>0.9423121121581246</v>
      </c>
      <c r="AQ515" s="3">
        <f t="shared" si="951"/>
        <v>8.8370489542633877</v>
      </c>
      <c r="AR515" s="103">
        <f t="shared" si="2469"/>
        <v>35.610249505967424</v>
      </c>
      <c r="AS515" s="103">
        <f t="shared" si="2470"/>
        <v>0.65061357197260838</v>
      </c>
      <c r="AT515" s="103">
        <f t="shared" si="2471"/>
        <v>439.62681962157995</v>
      </c>
      <c r="AU515" s="103">
        <f t="shared" si="2472"/>
        <v>1625.2182447081982</v>
      </c>
      <c r="AV515" s="2"/>
      <c r="AW515" s="60"/>
      <c r="AX515" s="60"/>
      <c r="BE515" s="6">
        <f t="shared" si="1921"/>
        <v>44411</v>
      </c>
      <c r="BF515" s="2">
        <f t="shared" si="2708"/>
        <v>425541</v>
      </c>
      <c r="BG515" s="2">
        <f t="shared" si="2709"/>
        <v>18222</v>
      </c>
    </row>
    <row r="516" spans="1:67" x14ac:dyDescent="0.3">
      <c r="B516" s="3">
        <v>8</v>
      </c>
      <c r="C516" s="3">
        <v>4</v>
      </c>
      <c r="D516" s="3">
        <v>515</v>
      </c>
      <c r="E516" s="84">
        <f t="shared" si="2499"/>
        <v>44412</v>
      </c>
      <c r="F516" s="11">
        <v>4951</v>
      </c>
      <c r="G516" s="11">
        <v>11705</v>
      </c>
      <c r="H516" s="11">
        <v>228</v>
      </c>
      <c r="I516" s="11">
        <v>234</v>
      </c>
      <c r="J516" s="11">
        <f t="shared" si="230"/>
        <v>16656</v>
      </c>
      <c r="K516" s="3">
        <v>462</v>
      </c>
      <c r="L516" s="2">
        <f t="shared" ref="L516" si="2723">T516-T515</f>
        <v>462</v>
      </c>
      <c r="N516" s="2">
        <f t="shared" ref="N516" si="2724">SUM(F510:F516)</f>
        <v>30938</v>
      </c>
      <c r="O516" s="11">
        <f t="shared" ref="O516" si="2725">SUM(J510:J516)</f>
        <v>113424</v>
      </c>
      <c r="P516" s="2">
        <f t="shared" ref="P516" si="2726">SUM(K510:K516)</f>
        <v>1924</v>
      </c>
      <c r="R516" s="2">
        <f t="shared" ref="R516" si="2727">(P516/N516)*100</f>
        <v>6.2188893916865986</v>
      </c>
      <c r="S516" s="3">
        <f t="shared" ref="S516" si="2728">(P516/O516)*100</f>
        <v>1.6962900268020875</v>
      </c>
      <c r="T516" s="3">
        <v>426003</v>
      </c>
      <c r="U516" s="3">
        <v>914</v>
      </c>
      <c r="V516" s="3">
        <v>86</v>
      </c>
      <c r="W516" s="3">
        <f t="shared" si="1622"/>
        <v>828</v>
      </c>
      <c r="X516" s="3">
        <v>3</v>
      </c>
      <c r="Y516" s="2">
        <f t="shared" ref="Y516" si="2729">SUM(K503:K516)</f>
        <v>2780</v>
      </c>
      <c r="Z516" s="2">
        <f t="shared" ref="Z516" si="2730">SUM(X503:X516)</f>
        <v>41</v>
      </c>
      <c r="AA516" s="19">
        <f t="shared" ref="AA516" si="2731">(Z516/Y516)*100</f>
        <v>1.4748201438848922</v>
      </c>
      <c r="AB516" s="3">
        <v>18225</v>
      </c>
      <c r="AC516" s="3">
        <v>52</v>
      </c>
      <c r="AD516" s="2">
        <f t="shared" ref="AD516" si="2732">SUM(AC503:AC516)</f>
        <v>1021</v>
      </c>
      <c r="AE516" s="2">
        <f t="shared" ref="AE516" si="2733">AD516+Z516</f>
        <v>1062</v>
      </c>
      <c r="AF516" s="2">
        <f t="shared" ref="AF516" si="2734">(Z516/AE516)*100</f>
        <v>3.8606403013182673</v>
      </c>
      <c r="AG516" s="2">
        <f t="shared" ref="AG516" si="2735">Y516/AD516</f>
        <v>2.7228207639569049</v>
      </c>
      <c r="AH516" s="3">
        <v>398669</v>
      </c>
      <c r="AI516" s="3">
        <f t="shared" si="2013"/>
        <v>9109</v>
      </c>
      <c r="AJ516" s="3">
        <v>5</v>
      </c>
      <c r="AL516" s="3">
        <f t="shared" si="946"/>
        <v>8195</v>
      </c>
      <c r="AM516" s="3">
        <f t="shared" si="947"/>
        <v>4.2781388863458707</v>
      </c>
      <c r="AN516" s="3">
        <f t="shared" si="948"/>
        <v>10.034032275771215</v>
      </c>
      <c r="AO516" s="3">
        <f t="shared" si="949"/>
        <v>9.4091903719912473</v>
      </c>
      <c r="AP516" s="3">
        <f t="shared" si="950"/>
        <v>0.94412119881435941</v>
      </c>
      <c r="AQ516" s="3">
        <f t="shared" si="951"/>
        <v>9.0899110769568559</v>
      </c>
      <c r="AR516" s="103">
        <f t="shared" si="2469"/>
        <v>40.193460668530022</v>
      </c>
      <c r="AS516" s="103">
        <f t="shared" si="2470"/>
        <v>0.59278125446393204</v>
      </c>
      <c r="AT516" s="103">
        <f t="shared" si="2471"/>
        <v>447.30405977085678</v>
      </c>
      <c r="AU516" s="103">
        <f t="shared" si="2472"/>
        <v>1639.8931952760252</v>
      </c>
      <c r="AV516" s="2"/>
      <c r="AW516" s="60"/>
      <c r="AX516" s="60"/>
      <c r="BE516" s="6">
        <f t="shared" si="1921"/>
        <v>44412</v>
      </c>
      <c r="BF516" s="2">
        <f t="shared" si="2708"/>
        <v>426003</v>
      </c>
      <c r="BG516" s="2">
        <f t="shared" si="2709"/>
        <v>18225</v>
      </c>
    </row>
    <row r="517" spans="1:67" x14ac:dyDescent="0.3">
      <c r="B517" s="3">
        <v>8</v>
      </c>
      <c r="C517" s="3">
        <v>5</v>
      </c>
      <c r="D517" s="3">
        <v>516</v>
      </c>
      <c r="E517" s="84">
        <f t="shared" si="2499"/>
        <v>44413</v>
      </c>
      <c r="F517" s="11">
        <v>5553</v>
      </c>
      <c r="G517" s="11">
        <v>15315</v>
      </c>
      <c r="H517" s="11">
        <v>221</v>
      </c>
      <c r="I517" s="11">
        <v>208</v>
      </c>
      <c r="J517" s="11">
        <f t="shared" si="230"/>
        <v>20868</v>
      </c>
      <c r="K517" s="3">
        <v>429</v>
      </c>
      <c r="L517" s="2">
        <f t="shared" ref="L517" si="2736">T517-T516</f>
        <v>429</v>
      </c>
      <c r="N517" s="2">
        <f t="shared" ref="N517" si="2737">SUM(F511:F517)</f>
        <v>32061</v>
      </c>
      <c r="O517" s="11">
        <f t="shared" ref="O517" si="2738">SUM(J511:J517)</f>
        <v>118543</v>
      </c>
      <c r="P517" s="2">
        <f t="shared" ref="P517" si="2739">SUM(K511:K517)</f>
        <v>2137</v>
      </c>
      <c r="R517" s="2">
        <f t="shared" ref="R517" si="2740">(P517/N517)*100</f>
        <v>6.6654190449455726</v>
      </c>
      <c r="S517" s="3">
        <f t="shared" ref="S517" si="2741">(P517/O517)*100</f>
        <v>1.802721375365901</v>
      </c>
      <c r="T517" s="3">
        <v>426432</v>
      </c>
      <c r="U517" s="3">
        <v>955</v>
      </c>
      <c r="V517" s="3">
        <v>90</v>
      </c>
      <c r="W517" s="3">
        <f t="shared" si="1622"/>
        <v>865</v>
      </c>
      <c r="X517" s="3">
        <v>4</v>
      </c>
      <c r="Y517" s="2">
        <f t="shared" ref="Y517" si="2742">SUM(K504:K517)</f>
        <v>3113</v>
      </c>
      <c r="Z517" s="2">
        <f t="shared" ref="Z517" si="2743">SUM(X504:X517)</f>
        <v>42</v>
      </c>
      <c r="AA517" s="19">
        <f t="shared" ref="AA517" si="2744">(Z517/Y517)*100</f>
        <v>1.3491808544812078</v>
      </c>
      <c r="AB517" s="3">
        <v>18229</v>
      </c>
      <c r="AC517" s="3">
        <v>52</v>
      </c>
      <c r="AD517" s="2">
        <f t="shared" ref="AD517" si="2745">SUM(AC504:AC517)</f>
        <v>890</v>
      </c>
      <c r="AE517" s="2">
        <f t="shared" ref="AE517" si="2746">AD517+Z517</f>
        <v>932</v>
      </c>
      <c r="AF517" s="2">
        <f t="shared" ref="AF517" si="2747">(Z517/AE517)*100</f>
        <v>4.5064377682403434</v>
      </c>
      <c r="AG517" s="2">
        <f t="shared" ref="AG517" si="2748">Y517/AD517</f>
        <v>3.4977528089887642</v>
      </c>
      <c r="AH517" s="3">
        <v>398721</v>
      </c>
      <c r="AI517" s="3">
        <f t="shared" si="2013"/>
        <v>9482</v>
      </c>
      <c r="AJ517" s="3">
        <v>5</v>
      </c>
      <c r="AL517" s="3">
        <f t="shared" si="946"/>
        <v>8527</v>
      </c>
      <c r="AM517" s="3">
        <f t="shared" si="947"/>
        <v>4.2747730001500823</v>
      </c>
      <c r="AN517" s="3">
        <f t="shared" si="948"/>
        <v>10.07171482809534</v>
      </c>
      <c r="AO517" s="3">
        <f t="shared" si="949"/>
        <v>9.4240837696335085</v>
      </c>
      <c r="AP517" s="3">
        <f t="shared" si="950"/>
        <v>0.94916684243830407</v>
      </c>
      <c r="AQ517" s="3">
        <f t="shared" si="951"/>
        <v>9.1225479856570342</v>
      </c>
      <c r="AR517" s="103">
        <f t="shared" si="2469"/>
        <v>45.008001101127327</v>
      </c>
      <c r="AS517" s="103">
        <f t="shared" si="2470"/>
        <v>0.60723933384110107</v>
      </c>
      <c r="AT517" s="103">
        <f t="shared" si="2471"/>
        <v>463.54048291141766</v>
      </c>
      <c r="AU517" s="103">
        <f t="shared" si="2472"/>
        <v>1713.9041036077533</v>
      </c>
      <c r="AV517" s="2"/>
      <c r="AW517" s="60"/>
      <c r="AX517" s="60"/>
      <c r="BE517" s="6">
        <f t="shared" si="1921"/>
        <v>44413</v>
      </c>
      <c r="BF517" s="2">
        <f t="shared" si="2708"/>
        <v>426432</v>
      </c>
      <c r="BG517" s="2">
        <f t="shared" si="2709"/>
        <v>18229</v>
      </c>
    </row>
    <row r="518" spans="1:67" x14ac:dyDescent="0.3">
      <c r="B518" s="3">
        <v>8</v>
      </c>
      <c r="C518" s="3">
        <v>6</v>
      </c>
      <c r="D518" s="3">
        <v>517</v>
      </c>
      <c r="E518" s="84">
        <f t="shared" si="2499"/>
        <v>44414</v>
      </c>
      <c r="F518" s="11">
        <v>5283</v>
      </c>
      <c r="G518" s="11">
        <v>13369</v>
      </c>
      <c r="H518" s="11">
        <v>253</v>
      </c>
      <c r="I518" s="11">
        <v>247</v>
      </c>
      <c r="J518" s="11">
        <f t="shared" si="230"/>
        <v>18652</v>
      </c>
      <c r="K518" s="3">
        <v>500</v>
      </c>
      <c r="L518" s="2">
        <f t="shared" ref="L518" si="2749">T518-T517</f>
        <v>500</v>
      </c>
      <c r="N518" s="2">
        <f t="shared" ref="N518" si="2750">SUM(F512:F518)</f>
        <v>32943</v>
      </c>
      <c r="O518" s="11">
        <f t="shared" ref="O518" si="2751">SUM(J512:J518)</f>
        <v>122103</v>
      </c>
      <c r="P518" s="2">
        <f t="shared" ref="P518" si="2752">SUM(K512:K518)</f>
        <v>2406</v>
      </c>
      <c r="R518" s="2">
        <f t="shared" ref="R518" si="2753">(P518/N518)*100</f>
        <v>7.3035242691922413</v>
      </c>
      <c r="S518" s="3">
        <f t="shared" ref="S518" si="2754">(P518/O518)*100</f>
        <v>1.9704675560797031</v>
      </c>
      <c r="T518" s="3">
        <v>426932</v>
      </c>
      <c r="U518" s="3">
        <v>935</v>
      </c>
      <c r="V518" s="3">
        <v>89</v>
      </c>
      <c r="W518" s="3">
        <f t="shared" si="1622"/>
        <v>846</v>
      </c>
      <c r="X518" s="3">
        <v>14</v>
      </c>
      <c r="Y518" s="2">
        <f t="shared" ref="Y518" si="2755">SUM(K505:K518)</f>
        <v>3492</v>
      </c>
      <c r="Z518" s="2">
        <f t="shared" ref="Z518" si="2756">SUM(X505:X518)</f>
        <v>54</v>
      </c>
      <c r="AA518" s="19">
        <f t="shared" ref="AA518" si="2757">(Z518/Y518)*100</f>
        <v>1.5463917525773196</v>
      </c>
      <c r="AB518" s="3">
        <v>18243</v>
      </c>
      <c r="AC518" s="3">
        <v>47</v>
      </c>
      <c r="AD518" s="2">
        <f t="shared" ref="AD518" si="2758">SUM(AC505:AC518)</f>
        <v>868</v>
      </c>
      <c r="AE518" s="2">
        <f t="shared" ref="AE518" si="2759">AD518+Z518</f>
        <v>922</v>
      </c>
      <c r="AF518" s="2">
        <f t="shared" ref="AF518" si="2760">(Z518/AE518)*100</f>
        <v>5.8568329718004337</v>
      </c>
      <c r="AG518" s="2">
        <f t="shared" ref="AG518" si="2761">Y518/AD518</f>
        <v>4.0230414746543781</v>
      </c>
      <c r="AH518" s="3">
        <v>398768</v>
      </c>
      <c r="AI518" s="3">
        <f t="shared" si="2013"/>
        <v>9921</v>
      </c>
      <c r="AJ518" s="3">
        <v>5</v>
      </c>
      <c r="AL518" s="3">
        <f t="shared" si="946"/>
        <v>8986</v>
      </c>
      <c r="AM518" s="3">
        <f t="shared" si="947"/>
        <v>4.2730458246278094</v>
      </c>
      <c r="AN518" s="3">
        <f t="shared" si="948"/>
        <v>9.4244531801229705</v>
      </c>
      <c r="AO518" s="3">
        <f t="shared" si="949"/>
        <v>9.5187165775401059</v>
      </c>
      <c r="AP518" s="3">
        <f t="shared" si="950"/>
        <v>0.89708698719887114</v>
      </c>
      <c r="AQ518" s="3">
        <f t="shared" si="951"/>
        <v>8.5273661929241005</v>
      </c>
      <c r="AR518" s="103">
        <f t="shared" si="2469"/>
        <v>50.487613185074402</v>
      </c>
      <c r="AS518" s="103">
        <f t="shared" si="2470"/>
        <v>0.78073628636712999</v>
      </c>
      <c r="AT518" s="103">
        <f t="shared" si="2471"/>
        <v>476.2925089220808</v>
      </c>
      <c r="AU518" s="103">
        <f t="shared" si="2472"/>
        <v>1765.3748661904754</v>
      </c>
      <c r="AV518" s="2"/>
      <c r="AW518" s="60"/>
      <c r="AX518" s="60"/>
      <c r="BE518" s="6">
        <f t="shared" si="1921"/>
        <v>44414</v>
      </c>
      <c r="BF518" s="2">
        <f t="shared" si="2708"/>
        <v>426932</v>
      </c>
      <c r="BG518" s="2">
        <f t="shared" si="2709"/>
        <v>18243</v>
      </c>
    </row>
    <row r="519" spans="1:67" x14ac:dyDescent="0.3">
      <c r="B519" s="3">
        <v>8</v>
      </c>
      <c r="C519" s="3">
        <v>7</v>
      </c>
      <c r="D519" s="3">
        <v>518</v>
      </c>
      <c r="E519" s="84">
        <f t="shared" si="2499"/>
        <v>44415</v>
      </c>
      <c r="F519" s="11">
        <v>5013</v>
      </c>
      <c r="G519" s="11">
        <v>11952</v>
      </c>
      <c r="H519" s="11">
        <v>268</v>
      </c>
      <c r="I519" s="11">
        <v>281</v>
      </c>
      <c r="J519" s="11">
        <f t="shared" si="230"/>
        <v>16965</v>
      </c>
      <c r="K519" s="3">
        <v>549</v>
      </c>
      <c r="L519" s="2">
        <f t="shared" ref="L519" si="2762">T519-T518</f>
        <v>549</v>
      </c>
      <c r="N519" s="2">
        <f t="shared" ref="N519" si="2763">SUM(F513:F519)</f>
        <v>32158</v>
      </c>
      <c r="O519" s="11">
        <f t="shared" ref="O519" si="2764">SUM(J513:J519)</f>
        <v>116079</v>
      </c>
      <c r="P519" s="2">
        <f t="shared" ref="P519" si="2765">SUM(K513:K519)</f>
        <v>2609</v>
      </c>
      <c r="R519" s="2">
        <f t="shared" ref="R519" si="2766">(P519/N519)*100</f>
        <v>8.113066733005784</v>
      </c>
      <c r="S519" s="3">
        <f t="shared" ref="S519" si="2767">(P519/O519)*100</f>
        <v>2.2476072330051089</v>
      </c>
      <c r="T519" s="3">
        <v>427481</v>
      </c>
      <c r="U519" s="3">
        <v>987</v>
      </c>
      <c r="V519" s="3">
        <v>91</v>
      </c>
      <c r="W519" s="3">
        <f t="shared" si="1622"/>
        <v>896</v>
      </c>
      <c r="X519" s="3">
        <v>8</v>
      </c>
      <c r="Y519" s="2">
        <f t="shared" ref="Y519" si="2768">SUM(K506:K519)</f>
        <v>3906</v>
      </c>
      <c r="Z519" s="2">
        <f t="shared" ref="Z519" si="2769">SUM(X506:X519)</f>
        <v>58</v>
      </c>
      <c r="AA519" s="19">
        <f t="shared" ref="AA519" si="2770">(Z519/Y519)*100</f>
        <v>1.4848950332821302</v>
      </c>
      <c r="AB519" s="3">
        <v>18251</v>
      </c>
      <c r="AC519" s="3">
        <v>89</v>
      </c>
      <c r="AD519" s="2">
        <f t="shared" ref="AD519" si="2771">SUM(AC506:AC519)</f>
        <v>725</v>
      </c>
      <c r="AE519" s="2">
        <f t="shared" ref="AE519" si="2772">AD519+Z519</f>
        <v>783</v>
      </c>
      <c r="AF519" s="2">
        <f t="shared" ref="AF519" si="2773">(Z519/AE519)*100</f>
        <v>7.4074074074074066</v>
      </c>
      <c r="AG519" s="2">
        <f t="shared" ref="AG519" si="2774">Y519/AD519</f>
        <v>5.3875862068965521</v>
      </c>
      <c r="AH519" s="3">
        <v>398857</v>
      </c>
      <c r="AI519" s="3">
        <f t="shared" si="2013"/>
        <v>10373</v>
      </c>
      <c r="AJ519" s="3">
        <v>2</v>
      </c>
      <c r="AL519" s="3">
        <f t="shared" si="946"/>
        <v>9386</v>
      </c>
      <c r="AM519" s="3">
        <f t="shared" si="947"/>
        <v>4.269429518504916</v>
      </c>
      <c r="AN519" s="3">
        <f t="shared" si="948"/>
        <v>9.5150872457341169</v>
      </c>
      <c r="AO519" s="3">
        <f t="shared" si="949"/>
        <v>9.2198581560283674</v>
      </c>
      <c r="AP519" s="3">
        <f t="shared" si="950"/>
        <v>0.87727754747903219</v>
      </c>
      <c r="AQ519" s="3">
        <f t="shared" si="951"/>
        <v>8.6378096982550847</v>
      </c>
      <c r="AR519" s="103">
        <f t="shared" si="2469"/>
        <v>56.473258047222394</v>
      </c>
      <c r="AS519" s="103">
        <f t="shared" si="2470"/>
        <v>0.83856860387580623</v>
      </c>
      <c r="AT519" s="103">
        <f t="shared" si="2471"/>
        <v>464.94291661100306</v>
      </c>
      <c r="AU519" s="103">
        <f t="shared" si="2472"/>
        <v>1678.2793960224089</v>
      </c>
      <c r="AV519" s="2"/>
      <c r="AW519" s="60"/>
      <c r="AX519" s="60"/>
      <c r="BE519" s="6">
        <f t="shared" si="1921"/>
        <v>44415</v>
      </c>
      <c r="BF519" s="2">
        <f t="shared" si="2708"/>
        <v>427481</v>
      </c>
      <c r="BG519" s="2">
        <f t="shared" si="2709"/>
        <v>18251</v>
      </c>
    </row>
    <row r="520" spans="1:67" s="46" customFormat="1" x14ac:dyDescent="0.3">
      <c r="A520" s="98" t="s">
        <v>64</v>
      </c>
      <c r="B520" s="46">
        <v>8</v>
      </c>
      <c r="C520" s="46">
        <v>8</v>
      </c>
      <c r="D520" s="46">
        <v>519</v>
      </c>
      <c r="E520" s="83">
        <f t="shared" si="2499"/>
        <v>44416</v>
      </c>
      <c r="F520" s="51">
        <v>4955</v>
      </c>
      <c r="G520" s="51">
        <v>12514</v>
      </c>
      <c r="H520" s="51">
        <v>206</v>
      </c>
      <c r="I520" s="51">
        <v>186</v>
      </c>
      <c r="J520" s="51">
        <f t="shared" si="230"/>
        <v>17469</v>
      </c>
      <c r="K520" s="46">
        <v>392</v>
      </c>
      <c r="L520" s="36">
        <f t="shared" ref="L520:L521" si="2775">T520-T519</f>
        <v>392</v>
      </c>
      <c r="M520" s="46">
        <v>2819</v>
      </c>
      <c r="N520" s="36">
        <f t="shared" ref="N520:N521" si="2776">SUM(F514:F520)</f>
        <v>32784</v>
      </c>
      <c r="O520" s="51">
        <f t="shared" ref="O520:O521" si="2777">SUM(J514:J520)</f>
        <v>120672</v>
      </c>
      <c r="P520" s="36">
        <f t="shared" ref="P520:P521" si="2778">SUM(K514:K520)</f>
        <v>2819</v>
      </c>
      <c r="Q520" s="46">
        <v>39</v>
      </c>
      <c r="R520" s="36">
        <f t="shared" ref="R520:R521" si="2779">(P520/N520)*100</f>
        <v>8.5987066861883843</v>
      </c>
      <c r="S520" s="46">
        <f t="shared" ref="S520:S521" si="2780">(P520/O520)*100</f>
        <v>2.3360845929461682</v>
      </c>
      <c r="T520" s="46">
        <v>427873</v>
      </c>
      <c r="U520" s="46">
        <v>1013</v>
      </c>
      <c r="V520" s="46">
        <v>98</v>
      </c>
      <c r="W520" s="46">
        <f t="shared" si="1622"/>
        <v>915</v>
      </c>
      <c r="X520" s="46">
        <v>1</v>
      </c>
      <c r="Y520" s="36">
        <f t="shared" ref="Y520:Y521" si="2781">SUM(K507:K520)</f>
        <v>4244</v>
      </c>
      <c r="Z520" s="36">
        <f t="shared" ref="Z520:Z521" si="2782">SUM(X507:X520)</f>
        <v>59</v>
      </c>
      <c r="AA520" s="39">
        <f t="shared" ref="AA520:AA521" si="2783">(Z520/Y520)*100</f>
        <v>1.3901979264844486</v>
      </c>
      <c r="AB520" s="46">
        <v>18252</v>
      </c>
      <c r="AC520" s="46">
        <v>17</v>
      </c>
      <c r="AD520" s="36">
        <f t="shared" ref="AD520:AD521" si="2784">SUM(AC507:AC520)</f>
        <v>729</v>
      </c>
      <c r="AE520" s="36">
        <f t="shared" ref="AE520:AE521" si="2785">AD520+Z520</f>
        <v>788</v>
      </c>
      <c r="AF520" s="36">
        <f t="shared" ref="AF520:AF521" si="2786">(Z520/AE520)*100</f>
        <v>7.4873096446700513</v>
      </c>
      <c r="AG520" s="36">
        <f t="shared" ref="AG520:AG521" si="2787">Y520/AD520</f>
        <v>5.8216735253772294</v>
      </c>
      <c r="AH520" s="46">
        <v>398874</v>
      </c>
      <c r="AI520" s="46">
        <f t="shared" si="2013"/>
        <v>10747</v>
      </c>
      <c r="AJ520" s="46">
        <v>1</v>
      </c>
      <c r="AL520" s="46">
        <f t="shared" si="946"/>
        <v>9734</v>
      </c>
      <c r="AM520" s="46">
        <f t="shared" si="947"/>
        <v>4.2657517534408571</v>
      </c>
      <c r="AN520" s="46">
        <f t="shared" si="948"/>
        <v>9.4258862938494463</v>
      </c>
      <c r="AO520" s="46">
        <f t="shared" si="949"/>
        <v>9.674234945705825</v>
      </c>
      <c r="AP520" s="46">
        <f t="shared" si="950"/>
        <v>0.9118823857820787</v>
      </c>
      <c r="AQ520" s="46">
        <f t="shared" si="951"/>
        <v>8.5140039080673677</v>
      </c>
      <c r="AR520" s="104">
        <f t="shared" si="2469"/>
        <v>61.360088876705547</v>
      </c>
      <c r="AS520" s="104">
        <f t="shared" si="2470"/>
        <v>0.85302668325297537</v>
      </c>
      <c r="AT520" s="104">
        <f t="shared" si="2471"/>
        <v>473.99367430111096</v>
      </c>
      <c r="AU520" s="104">
        <f t="shared" si="2472"/>
        <v>1744.6853546017467</v>
      </c>
      <c r="AV520" s="36"/>
      <c r="AW520" s="61"/>
      <c r="AX520" s="61"/>
      <c r="BA520" s="51"/>
      <c r="BD520" s="51"/>
      <c r="BE520" s="50">
        <f t="shared" si="1921"/>
        <v>44416</v>
      </c>
      <c r="BF520" s="36">
        <f t="shared" si="2708"/>
        <v>427873</v>
      </c>
      <c r="BG520" s="36">
        <f t="shared" si="2709"/>
        <v>18252</v>
      </c>
      <c r="BK520" s="51"/>
      <c r="BL520" s="51"/>
      <c r="BM520" s="51"/>
      <c r="BN520" s="51"/>
      <c r="BO520" s="51"/>
    </row>
    <row r="521" spans="1:67" x14ac:dyDescent="0.3">
      <c r="B521" s="3">
        <v>8</v>
      </c>
      <c r="C521" s="3">
        <v>9</v>
      </c>
      <c r="D521" s="3">
        <v>520</v>
      </c>
      <c r="E521" s="84">
        <f t="shared" si="2499"/>
        <v>44417</v>
      </c>
      <c r="F521" s="11">
        <v>1510</v>
      </c>
      <c r="G521" s="11">
        <v>4926</v>
      </c>
      <c r="H521" s="11">
        <v>128</v>
      </c>
      <c r="I521" s="11">
        <v>48</v>
      </c>
      <c r="J521" s="11">
        <f t="shared" si="230"/>
        <v>6436</v>
      </c>
      <c r="K521" s="3">
        <v>176</v>
      </c>
      <c r="L521" s="2">
        <f t="shared" si="2775"/>
        <v>176</v>
      </c>
      <c r="N521" s="2">
        <f t="shared" si="2776"/>
        <v>32408</v>
      </c>
      <c r="O521" s="11">
        <f t="shared" si="2777"/>
        <v>120417</v>
      </c>
      <c r="P521" s="2">
        <f t="shared" si="2778"/>
        <v>2901</v>
      </c>
      <c r="R521" s="2">
        <f t="shared" si="2779"/>
        <v>8.9514934584053325</v>
      </c>
      <c r="S521" s="3">
        <f t="shared" si="2780"/>
        <v>2.4091282792296767</v>
      </c>
      <c r="T521" s="3">
        <v>428049</v>
      </c>
      <c r="U521" s="3">
        <v>1059</v>
      </c>
      <c r="V521" s="3">
        <v>99</v>
      </c>
      <c r="W521" s="3">
        <f t="shared" si="1622"/>
        <v>960</v>
      </c>
      <c r="X521" s="3">
        <v>3</v>
      </c>
      <c r="Y521" s="2">
        <f t="shared" si="2781"/>
        <v>4363</v>
      </c>
      <c r="Z521" s="2">
        <f t="shared" si="2782"/>
        <v>61</v>
      </c>
      <c r="AA521" s="19">
        <f t="shared" si="2783"/>
        <v>1.3981205592482238</v>
      </c>
      <c r="AB521" s="3">
        <v>18255</v>
      </c>
      <c r="AC521" s="3">
        <v>13</v>
      </c>
      <c r="AD521" s="2">
        <f t="shared" si="2784"/>
        <v>736</v>
      </c>
      <c r="AE521" s="2">
        <f t="shared" si="2785"/>
        <v>797</v>
      </c>
      <c r="AF521" s="2">
        <f t="shared" si="2786"/>
        <v>7.6537013801756597</v>
      </c>
      <c r="AG521" s="2">
        <f t="shared" si="2787"/>
        <v>5.9279891304347823</v>
      </c>
      <c r="AH521" s="3">
        <v>398887</v>
      </c>
      <c r="AI521" s="3">
        <f t="shared" si="2013"/>
        <v>10907</v>
      </c>
      <c r="AJ521" s="3">
        <v>1</v>
      </c>
      <c r="AL521" s="3">
        <f t="shared" si="946"/>
        <v>9848</v>
      </c>
      <c r="AM521" s="3">
        <f t="shared" si="947"/>
        <v>4.2646986676758969</v>
      </c>
      <c r="AN521" s="3">
        <f t="shared" si="948"/>
        <v>9.7093609608508302</v>
      </c>
      <c r="AO521" s="3">
        <f t="shared" si="949"/>
        <v>9.3484419263456093</v>
      </c>
      <c r="AP521" s="3">
        <f t="shared" si="950"/>
        <v>0.90767397084441181</v>
      </c>
      <c r="AQ521" s="3">
        <f t="shared" si="951"/>
        <v>8.8016869900064165</v>
      </c>
      <c r="AR521" s="103">
        <f t="shared" si="2469"/>
        <v>63.080600322588673</v>
      </c>
      <c r="AS521" s="103">
        <f t="shared" si="2470"/>
        <v>0.88194284200731343</v>
      </c>
      <c r="AT521" s="103">
        <f t="shared" si="2471"/>
        <v>468.55743645529532</v>
      </c>
      <c r="AU521" s="103">
        <f t="shared" si="2472"/>
        <v>1740.9985443605683</v>
      </c>
      <c r="AV521" s="2"/>
      <c r="AW521" s="60"/>
      <c r="AX521" s="60"/>
      <c r="BE521" s="6">
        <f t="shared" si="1921"/>
        <v>44417</v>
      </c>
      <c r="BF521" s="2">
        <f t="shared" si="2708"/>
        <v>428049</v>
      </c>
      <c r="BG521" s="2">
        <f t="shared" si="2709"/>
        <v>18255</v>
      </c>
    </row>
    <row r="522" spans="1:67" x14ac:dyDescent="0.3">
      <c r="B522" s="3">
        <v>8</v>
      </c>
      <c r="C522" s="3">
        <v>10</v>
      </c>
      <c r="D522" s="3">
        <v>521</v>
      </c>
      <c r="E522" s="84">
        <f t="shared" si="2499"/>
        <v>44418</v>
      </c>
      <c r="F522" s="11">
        <v>5294</v>
      </c>
      <c r="G522" s="11">
        <v>17989</v>
      </c>
      <c r="H522" s="11">
        <v>522</v>
      </c>
      <c r="I522" s="11">
        <v>252</v>
      </c>
      <c r="J522" s="11">
        <f t="shared" si="230"/>
        <v>23283</v>
      </c>
      <c r="K522" s="3">
        <v>774</v>
      </c>
      <c r="L522" s="2">
        <f t="shared" ref="L522" si="2788">T522-T521</f>
        <v>774</v>
      </c>
      <c r="N522" s="2">
        <f t="shared" ref="N522" si="2789">SUM(F516:F522)</f>
        <v>32559</v>
      </c>
      <c r="O522" s="11">
        <f t="shared" ref="O522" si="2790">SUM(J516:J522)</f>
        <v>120329</v>
      </c>
      <c r="P522" s="2">
        <f t="shared" ref="P522" si="2791">SUM(K516:K522)</f>
        <v>3282</v>
      </c>
      <c r="R522" s="2">
        <f t="shared" ref="R522" si="2792">(P522/N522)*100</f>
        <v>10.080162167142726</v>
      </c>
      <c r="S522" s="3">
        <f t="shared" ref="S522" si="2793">(P522/O522)*100</f>
        <v>2.7275220437301066</v>
      </c>
      <c r="T522" s="3">
        <v>428823</v>
      </c>
      <c r="U522" s="3">
        <v>1140</v>
      </c>
      <c r="V522" s="3">
        <v>94</v>
      </c>
      <c r="W522" s="3">
        <f t="shared" si="1622"/>
        <v>1046</v>
      </c>
      <c r="X522" s="3">
        <v>23</v>
      </c>
      <c r="Y522" s="2">
        <f t="shared" ref="Y522" si="2794">SUM(K509:K522)</f>
        <v>4944</v>
      </c>
      <c r="Z522" s="2">
        <f t="shared" ref="Z522" si="2795">SUM(X509:X522)</f>
        <v>79</v>
      </c>
      <c r="AA522" s="19">
        <f t="shared" ref="AA522" si="2796">(Z522/Y522)*100</f>
        <v>1.59789644012945</v>
      </c>
      <c r="AB522" s="3">
        <v>18278</v>
      </c>
      <c r="AC522" s="3">
        <v>223</v>
      </c>
      <c r="AD522" s="2">
        <f t="shared" ref="AD522" si="2797">SUM(AC509:AC522)</f>
        <v>886</v>
      </c>
      <c r="AE522" s="2">
        <f t="shared" ref="AE522" si="2798">AD522+Z522</f>
        <v>965</v>
      </c>
      <c r="AF522" s="2">
        <f t="shared" ref="AF522" si="2799">(Z522/AE522)*100</f>
        <v>8.1865284974093253</v>
      </c>
      <c r="AG522" s="2">
        <f t="shared" ref="AG522" si="2800">Y522/AD522</f>
        <v>5.5801354401805865</v>
      </c>
      <c r="AH522" s="3">
        <v>399110</v>
      </c>
      <c r="AI522" s="3">
        <f t="shared" si="2013"/>
        <v>11435</v>
      </c>
      <c r="AJ522" s="3">
        <v>4</v>
      </c>
      <c r="AL522" s="3">
        <f t="shared" si="946"/>
        <v>10295</v>
      </c>
      <c r="AM522" s="3">
        <f t="shared" si="947"/>
        <v>4.2623646586120607</v>
      </c>
      <c r="AN522" s="3">
        <f t="shared" si="948"/>
        <v>9.9693922168780063</v>
      </c>
      <c r="AO522" s="3">
        <f t="shared" si="949"/>
        <v>8.2456140350877192</v>
      </c>
      <c r="AP522" s="3">
        <f t="shared" si="950"/>
        <v>0.82203760384783553</v>
      </c>
      <c r="AQ522" s="3">
        <f t="shared" si="951"/>
        <v>9.1473546130301706</v>
      </c>
      <c r="AR522" s="103">
        <f t="shared" si="2469"/>
        <v>71.480744440723896</v>
      </c>
      <c r="AS522" s="103">
        <f t="shared" si="2470"/>
        <v>1.1421882707963569</v>
      </c>
      <c r="AT522" s="103">
        <f t="shared" si="2471"/>
        <v>470.74060644124785</v>
      </c>
      <c r="AU522" s="103">
        <f t="shared" si="2472"/>
        <v>1739.7262333753774</v>
      </c>
      <c r="AV522" s="2"/>
      <c r="AW522" s="60"/>
      <c r="AX522" s="60"/>
      <c r="BE522" s="6">
        <f t="shared" si="1921"/>
        <v>44418</v>
      </c>
      <c r="BF522" s="2">
        <f t="shared" si="2708"/>
        <v>428823</v>
      </c>
      <c r="BG522" s="2">
        <f t="shared" si="2709"/>
        <v>18278</v>
      </c>
    </row>
    <row r="523" spans="1:67" x14ac:dyDescent="0.3">
      <c r="B523" s="3">
        <v>8</v>
      </c>
      <c r="C523" s="3">
        <v>11</v>
      </c>
      <c r="D523" s="3">
        <v>522</v>
      </c>
      <c r="E523" s="84">
        <f t="shared" si="2499"/>
        <v>44419</v>
      </c>
      <c r="F523" s="11">
        <v>5089</v>
      </c>
      <c r="G523" s="11">
        <v>13467</v>
      </c>
      <c r="H523" s="11">
        <v>407</v>
      </c>
      <c r="I523" s="11">
        <v>398</v>
      </c>
      <c r="J523" s="11">
        <f t="shared" si="230"/>
        <v>18556</v>
      </c>
      <c r="K523" s="3">
        <v>805</v>
      </c>
      <c r="L523" s="2">
        <f t="shared" ref="L523" si="2801">T523-T522</f>
        <v>805</v>
      </c>
      <c r="N523" s="2">
        <f t="shared" ref="N523" si="2802">SUM(F517:F523)</f>
        <v>32697</v>
      </c>
      <c r="O523" s="11">
        <f t="shared" ref="O523" si="2803">SUM(J517:J523)</f>
        <v>122229</v>
      </c>
      <c r="P523" s="2">
        <f t="shared" ref="P523" si="2804">SUM(K517:K523)</f>
        <v>3625</v>
      </c>
      <c r="R523" s="2">
        <f t="shared" ref="R523" si="2805">(P523/N523)*100</f>
        <v>11.086644034620912</v>
      </c>
      <c r="S523" s="3">
        <f t="shared" ref="S523" si="2806">(P523/O523)*100</f>
        <v>2.9657446268888723</v>
      </c>
      <c r="T523" s="3">
        <v>429628</v>
      </c>
      <c r="U523" s="3">
        <v>1207</v>
      </c>
      <c r="V523" s="3">
        <v>101</v>
      </c>
      <c r="W523" s="3">
        <f t="shared" si="1622"/>
        <v>1106</v>
      </c>
      <c r="X523" s="3">
        <v>10</v>
      </c>
      <c r="Y523" s="2">
        <f t="shared" ref="Y523" si="2807">SUM(K510:K523)</f>
        <v>5549</v>
      </c>
      <c r="Z523" s="2">
        <f t="shared" ref="Z523" si="2808">SUM(X510:X523)</f>
        <v>85</v>
      </c>
      <c r="AA523" s="19">
        <f t="shared" ref="AA523" si="2809">(Z523/Y523)*100</f>
        <v>1.5318075328888088</v>
      </c>
      <c r="AB523" s="3">
        <v>18288</v>
      </c>
      <c r="AC523" s="3">
        <v>200</v>
      </c>
      <c r="AD523" s="2">
        <f t="shared" ref="AD523" si="2810">SUM(AC510:AC523)</f>
        <v>975</v>
      </c>
      <c r="AE523" s="2">
        <f t="shared" ref="AE523" si="2811">AD523+Z523</f>
        <v>1060</v>
      </c>
      <c r="AF523" s="2">
        <f t="shared" ref="AF523" si="2812">(Z523/AE523)*100</f>
        <v>8.0188679245283012</v>
      </c>
      <c r="AG523" s="2">
        <f t="shared" ref="AG523" si="2813">Y523/AD523</f>
        <v>5.6912820512820517</v>
      </c>
      <c r="AH523" s="3">
        <v>399310</v>
      </c>
      <c r="AI523" s="3">
        <f t="shared" si="2013"/>
        <v>12030</v>
      </c>
      <c r="AJ523" s="3">
        <v>10</v>
      </c>
      <c r="AL523" s="3">
        <f t="shared" si="946"/>
        <v>10823</v>
      </c>
      <c r="AM523" s="3">
        <f t="shared" si="947"/>
        <v>4.2567058012978674</v>
      </c>
      <c r="AN523" s="3">
        <f t="shared" si="948"/>
        <v>10.033250207813799</v>
      </c>
      <c r="AO523" s="3">
        <f t="shared" si="949"/>
        <v>8.3678541839270935</v>
      </c>
      <c r="AP523" s="3">
        <f t="shared" si="950"/>
        <v>0.83956774729842065</v>
      </c>
      <c r="AQ523" s="3">
        <f t="shared" si="951"/>
        <v>9.1936824605153795</v>
      </c>
      <c r="AR523" s="103">
        <f t="shared" si="2469"/>
        <v>80.227882463911186</v>
      </c>
      <c r="AS523" s="103">
        <f t="shared" si="2470"/>
        <v>1.2289367470593713</v>
      </c>
      <c r="AT523" s="103">
        <f t="shared" si="2471"/>
        <v>472.73582139529719</v>
      </c>
      <c r="AU523" s="103">
        <f t="shared" si="2472"/>
        <v>1767.1965841919987</v>
      </c>
      <c r="AV523" s="2"/>
      <c r="AW523" s="60"/>
      <c r="AX523" s="60"/>
      <c r="BE523" s="6">
        <f t="shared" si="1921"/>
        <v>44419</v>
      </c>
      <c r="BF523" s="2">
        <f t="shared" si="2708"/>
        <v>429628</v>
      </c>
      <c r="BG523" s="2">
        <f t="shared" si="2709"/>
        <v>18288</v>
      </c>
    </row>
    <row r="524" spans="1:67" x14ac:dyDescent="0.3">
      <c r="B524" s="3">
        <v>8</v>
      </c>
      <c r="C524" s="3">
        <v>12</v>
      </c>
      <c r="D524" s="3">
        <v>523</v>
      </c>
      <c r="E524" s="84">
        <f t="shared" si="2499"/>
        <v>44420</v>
      </c>
      <c r="F524" s="11">
        <v>5272</v>
      </c>
      <c r="G524" s="11">
        <v>12894</v>
      </c>
      <c r="H524" s="11">
        <v>395</v>
      </c>
      <c r="I524" s="11">
        <v>387</v>
      </c>
      <c r="J524" s="11">
        <f t="shared" si="230"/>
        <v>18166</v>
      </c>
      <c r="K524" s="3">
        <v>782</v>
      </c>
      <c r="L524" s="2">
        <f t="shared" ref="L524" si="2814">T524-T523</f>
        <v>782</v>
      </c>
      <c r="N524" s="2">
        <f t="shared" ref="N524" si="2815">SUM(F518:F524)</f>
        <v>32416</v>
      </c>
      <c r="O524" s="11">
        <f t="shared" ref="O524" si="2816">SUM(J518:J524)</f>
        <v>119527</v>
      </c>
      <c r="P524" s="2">
        <f t="shared" ref="P524" si="2817">SUM(K518:K524)</f>
        <v>3978</v>
      </c>
      <c r="R524" s="2">
        <f t="shared" ref="R524" si="2818">(P524/N524)*100</f>
        <v>12.271717670286279</v>
      </c>
      <c r="S524" s="3">
        <f t="shared" ref="S524" si="2819">(P524/O524)*100</f>
        <v>3.3281183330962882</v>
      </c>
      <c r="T524" s="3">
        <v>430410</v>
      </c>
      <c r="U524" s="3">
        <v>1222</v>
      </c>
      <c r="V524" s="3">
        <v>108</v>
      </c>
      <c r="W524" s="3">
        <f t="shared" si="1622"/>
        <v>1114</v>
      </c>
      <c r="X524" s="3">
        <v>18</v>
      </c>
      <c r="Y524" s="2">
        <f t="shared" ref="Y524" si="2820">SUM(K511:K524)</f>
        <v>6115</v>
      </c>
      <c r="Z524" s="2">
        <f t="shared" ref="Z524" si="2821">SUM(X511:X524)</f>
        <v>101</v>
      </c>
      <c r="AA524" s="19">
        <f t="shared" ref="AA524" si="2822">(Z524/Y524)*100</f>
        <v>1.6516762060506951</v>
      </c>
      <c r="AB524" s="3">
        <v>18306</v>
      </c>
      <c r="AC524" s="3">
        <v>217</v>
      </c>
      <c r="AD524" s="2">
        <f t="shared" ref="AD524" si="2823">SUM(AC511:AC524)</f>
        <v>1139</v>
      </c>
      <c r="AE524" s="2">
        <f t="shared" ref="AE524" si="2824">AD524+Z524</f>
        <v>1240</v>
      </c>
      <c r="AF524" s="2">
        <f t="shared" ref="AF524" si="2825">(Z524/AE524)*100</f>
        <v>8.1451612903225801</v>
      </c>
      <c r="AG524" s="2">
        <f t="shared" ref="AG524" si="2826">Y524/AD524</f>
        <v>5.3687445127304656</v>
      </c>
      <c r="AH524" s="3">
        <v>399527</v>
      </c>
      <c r="AI524" s="3">
        <f t="shared" si="2013"/>
        <v>12577</v>
      </c>
      <c r="AJ524" s="3">
        <v>12</v>
      </c>
      <c r="AL524" s="3">
        <f t="shared" si="946"/>
        <v>11355</v>
      </c>
      <c r="AM524" s="3">
        <f t="shared" si="947"/>
        <v>4.2531539694709695</v>
      </c>
      <c r="AN524" s="3">
        <f t="shared" si="948"/>
        <v>9.7161485250854724</v>
      </c>
      <c r="AO524" s="3">
        <f t="shared" si="949"/>
        <v>8.8379705400981994</v>
      </c>
      <c r="AP524" s="3">
        <f t="shared" si="950"/>
        <v>0.85871034427923987</v>
      </c>
      <c r="AQ524" s="3">
        <f t="shared" si="951"/>
        <v>8.8574381808062341</v>
      </c>
      <c r="AR524" s="103">
        <f t="shared" si="2469"/>
        <v>88.411155391388888</v>
      </c>
      <c r="AS524" s="103">
        <f t="shared" si="2470"/>
        <v>1.4602660170940764</v>
      </c>
      <c r="AT524" s="103">
        <f t="shared" si="2471"/>
        <v>468.67310109031268</v>
      </c>
      <c r="AU524" s="103">
        <f t="shared" si="2472"/>
        <v>1728.130853714888</v>
      </c>
      <c r="AV524" s="2"/>
      <c r="AW524" s="60"/>
      <c r="AX524" s="60"/>
      <c r="BE524" s="6">
        <f t="shared" si="1921"/>
        <v>44420</v>
      </c>
      <c r="BF524" s="2">
        <f t="shared" si="2708"/>
        <v>430410</v>
      </c>
      <c r="BG524" s="2">
        <f t="shared" si="2709"/>
        <v>18306</v>
      </c>
    </row>
    <row r="525" spans="1:67" x14ac:dyDescent="0.3">
      <c r="B525" s="3">
        <v>8</v>
      </c>
      <c r="C525" s="3">
        <v>13</v>
      </c>
      <c r="D525" s="3">
        <v>524</v>
      </c>
      <c r="E525" s="84">
        <f t="shared" si="2499"/>
        <v>44421</v>
      </c>
      <c r="F525" s="11">
        <v>5154</v>
      </c>
      <c r="G525" s="11">
        <v>13579</v>
      </c>
      <c r="H525" s="11">
        <v>468</v>
      </c>
      <c r="I525" s="11">
        <v>414</v>
      </c>
      <c r="J525" s="11">
        <f t="shared" si="230"/>
        <v>18733</v>
      </c>
      <c r="K525" s="3">
        <v>882</v>
      </c>
      <c r="L525" s="2">
        <f t="shared" ref="L525" si="2827">T525-T524</f>
        <v>882</v>
      </c>
      <c r="N525" s="2">
        <f t="shared" ref="N525" si="2828">SUM(F519:F525)</f>
        <v>32287</v>
      </c>
      <c r="O525" s="11">
        <f t="shared" ref="O525" si="2829">SUM(J519:J525)</f>
        <v>119608</v>
      </c>
      <c r="P525" s="2">
        <f t="shared" ref="P525" si="2830">SUM(K519:K525)</f>
        <v>4360</v>
      </c>
      <c r="R525" s="2">
        <f t="shared" ref="R525" si="2831">(P525/N525)*100</f>
        <v>13.503887013349026</v>
      </c>
      <c r="S525" s="3">
        <f t="shared" ref="S525" si="2832">(P525/O525)*100</f>
        <v>3.6452411209952511</v>
      </c>
      <c r="T525" s="3">
        <v>431292</v>
      </c>
      <c r="U525" s="3">
        <v>1264</v>
      </c>
      <c r="V525" s="3">
        <v>106</v>
      </c>
      <c r="W525" s="3">
        <f t="shared" si="1622"/>
        <v>1158</v>
      </c>
      <c r="X525" s="3">
        <v>15</v>
      </c>
      <c r="Y525" s="2">
        <f t="shared" ref="Y525" si="2833">SUM(K512:K525)</f>
        <v>6766</v>
      </c>
      <c r="Z525" s="2">
        <f t="shared" ref="Z525" si="2834">SUM(X512:X525)</f>
        <v>113</v>
      </c>
      <c r="AA525" s="19">
        <f t="shared" ref="AA525" si="2835">(Z525/Y525)*100</f>
        <v>1.6701152822938221</v>
      </c>
      <c r="AB525" s="3">
        <v>18321</v>
      </c>
      <c r="AC525" s="3">
        <v>228</v>
      </c>
      <c r="AD525" s="2">
        <f t="shared" ref="AD525" si="2836">SUM(AC512:AC525)</f>
        <v>1319</v>
      </c>
      <c r="AE525" s="2">
        <f t="shared" ref="AE525" si="2837">AD525+Z525</f>
        <v>1432</v>
      </c>
      <c r="AF525" s="2">
        <f t="shared" ref="AF525" si="2838">(Z525/AE525)*100</f>
        <v>7.8910614525139655</v>
      </c>
      <c r="AG525" s="2">
        <f t="shared" ref="AG525" si="2839">Y525/AD525</f>
        <v>5.1296436694465504</v>
      </c>
      <c r="AH525" s="3">
        <v>399755</v>
      </c>
      <c r="AI525" s="3">
        <f t="shared" si="2013"/>
        <v>13216</v>
      </c>
      <c r="AJ525" s="3">
        <v>8</v>
      </c>
      <c r="AL525" s="3">
        <f t="shared" si="946"/>
        <v>11952</v>
      </c>
      <c r="AM525" s="3">
        <f t="shared" si="947"/>
        <v>4.2479341142427867</v>
      </c>
      <c r="AN525" s="3">
        <f t="shared" si="948"/>
        <v>9.5641646489104115</v>
      </c>
      <c r="AO525" s="3">
        <f t="shared" si="949"/>
        <v>8.3860759493670898</v>
      </c>
      <c r="AP525" s="3">
        <f t="shared" si="950"/>
        <v>0.80205811138014527</v>
      </c>
      <c r="AQ525" s="3">
        <f t="shared" si="951"/>
        <v>8.7621065375302667</v>
      </c>
      <c r="AR525" s="103">
        <f t="shared" si="2469"/>
        <v>97.823365065925955</v>
      </c>
      <c r="AS525" s="103">
        <f t="shared" si="2470"/>
        <v>1.6337629696201053</v>
      </c>
      <c r="AT525" s="103">
        <f t="shared" si="2471"/>
        <v>466.80800885065787</v>
      </c>
      <c r="AU525" s="103">
        <f t="shared" si="2472"/>
        <v>1729.3019581444385</v>
      </c>
      <c r="AV525" s="2"/>
      <c r="AW525" s="60"/>
      <c r="AX525" s="60"/>
      <c r="BE525" s="6">
        <f t="shared" si="1921"/>
        <v>44421</v>
      </c>
      <c r="BF525" s="2">
        <f t="shared" si="2708"/>
        <v>431292</v>
      </c>
      <c r="BG525" s="2">
        <f t="shared" si="2709"/>
        <v>18321</v>
      </c>
    </row>
    <row r="526" spans="1:67" ht="15.6" customHeight="1" x14ac:dyDescent="0.3">
      <c r="B526" s="3">
        <v>8</v>
      </c>
      <c r="C526" s="3">
        <v>14</v>
      </c>
      <c r="D526" s="3">
        <v>525</v>
      </c>
      <c r="E526" s="84">
        <f t="shared" si="2499"/>
        <v>44422</v>
      </c>
      <c r="F526" s="11">
        <v>6086</v>
      </c>
      <c r="G526" s="11">
        <v>16893</v>
      </c>
      <c r="H526" s="11">
        <v>602</v>
      </c>
      <c r="I526" s="11">
        <v>445</v>
      </c>
      <c r="J526" s="11">
        <f t="shared" si="230"/>
        <v>22979</v>
      </c>
      <c r="K526" s="3">
        <v>1047</v>
      </c>
      <c r="L526" s="2">
        <f t="shared" ref="L526" si="2840">T526-T525</f>
        <v>1047</v>
      </c>
      <c r="N526" s="2">
        <f t="shared" ref="N526" si="2841">SUM(F520:F526)</f>
        <v>33360</v>
      </c>
      <c r="O526" s="11">
        <f t="shared" ref="O526" si="2842">SUM(J520:J526)</f>
        <v>125622</v>
      </c>
      <c r="P526" s="2">
        <f t="shared" ref="P526" si="2843">SUM(K520:K526)</f>
        <v>4858</v>
      </c>
      <c r="R526" s="2">
        <f t="shared" ref="R526" si="2844">(P526/N526)*100</f>
        <v>14.562350119904078</v>
      </c>
      <c r="S526" s="3">
        <f t="shared" ref="S526" si="2845">(P526/O526)*100</f>
        <v>3.867157026635462</v>
      </c>
      <c r="T526" s="3">
        <v>432339</v>
      </c>
      <c r="U526" s="3">
        <v>1404</v>
      </c>
      <c r="V526" s="3">
        <v>124</v>
      </c>
      <c r="W526" s="3">
        <f t="shared" si="1622"/>
        <v>1280</v>
      </c>
      <c r="X526" s="3">
        <v>11</v>
      </c>
      <c r="Y526" s="2">
        <f t="shared" ref="Y526" si="2846">SUM(K513:K526)</f>
        <v>7467</v>
      </c>
      <c r="Z526" s="2">
        <f t="shared" ref="Z526" si="2847">SUM(X513:X526)</f>
        <v>121</v>
      </c>
      <c r="AA526" s="19">
        <f t="shared" ref="AA526" si="2848">(Z526/Y526)*100</f>
        <v>1.6204633721708852</v>
      </c>
      <c r="AB526" s="3">
        <v>18332</v>
      </c>
      <c r="AC526" s="3">
        <v>164</v>
      </c>
      <c r="AD526" s="2">
        <f t="shared" ref="AD526" si="2849">SUM(AC513:AC526)</f>
        <v>1383</v>
      </c>
      <c r="AE526" s="2">
        <f t="shared" ref="AE526" si="2850">AD526+Z526</f>
        <v>1504</v>
      </c>
      <c r="AF526" s="2">
        <f t="shared" ref="AF526" si="2851">(Z526/AE526)*100</f>
        <v>8.0452127659574462</v>
      </c>
      <c r="AG526" s="2">
        <f t="shared" ref="AG526" si="2852">Y526/AD526</f>
        <v>5.3991323210412148</v>
      </c>
      <c r="AH526" s="3">
        <v>399919</v>
      </c>
      <c r="AI526" s="3">
        <f t="shared" si="2013"/>
        <v>14088</v>
      </c>
      <c r="AJ526" s="3">
        <v>8</v>
      </c>
      <c r="AL526" s="3">
        <f t="shared" si="946"/>
        <v>12684</v>
      </c>
      <c r="AM526" s="3">
        <f t="shared" si="947"/>
        <v>4.2401911462995479</v>
      </c>
      <c r="AN526" s="3">
        <f t="shared" si="948"/>
        <v>9.965928449744462</v>
      </c>
      <c r="AO526" s="3">
        <f t="shared" si="949"/>
        <v>8.8319088319088319</v>
      </c>
      <c r="AP526" s="3">
        <f t="shared" si="950"/>
        <v>0.88018171493469621</v>
      </c>
      <c r="AQ526" s="3">
        <f t="shared" si="951"/>
        <v>9.0857467348097671</v>
      </c>
      <c r="AR526" s="103">
        <f t="shared" ref="AR526" si="2853">(Y526/6916548)*100000</f>
        <v>107.95847870932148</v>
      </c>
      <c r="AS526" s="103">
        <f t="shared" ref="AS526" si="2854">(Z526/6916548)*100000</f>
        <v>1.7494276046374579</v>
      </c>
      <c r="AT526" s="103">
        <f t="shared" ref="AT526" si="2855">(N526/6916548)*100000</f>
        <v>482.32152802236027</v>
      </c>
      <c r="AU526" s="103">
        <f t="shared" ref="AU526" si="2856">(O526/6916548)*100000</f>
        <v>1816.2528475187335</v>
      </c>
      <c r="AV526" s="2"/>
      <c r="AW526" s="60"/>
      <c r="AX526" s="60"/>
      <c r="BE526" s="6">
        <f t="shared" si="1921"/>
        <v>44422</v>
      </c>
      <c r="BF526" s="2">
        <f t="shared" si="2708"/>
        <v>432339</v>
      </c>
      <c r="BG526" s="2">
        <f t="shared" si="2709"/>
        <v>18332</v>
      </c>
    </row>
    <row r="527" spans="1:67" s="46" customFormat="1" x14ac:dyDescent="0.3">
      <c r="A527" s="98" t="s">
        <v>65</v>
      </c>
      <c r="B527" s="46">
        <v>8</v>
      </c>
      <c r="C527" s="46">
        <v>15</v>
      </c>
      <c r="D527" s="46">
        <v>526</v>
      </c>
      <c r="E527" s="83">
        <f t="shared" si="2499"/>
        <v>44423</v>
      </c>
      <c r="F527" s="51">
        <v>4554</v>
      </c>
      <c r="G527" s="51">
        <v>9207</v>
      </c>
      <c r="H527" s="51">
        <v>325</v>
      </c>
      <c r="I527" s="51">
        <v>298</v>
      </c>
      <c r="J527" s="51">
        <f t="shared" si="230"/>
        <v>13761</v>
      </c>
      <c r="K527" s="46">
        <v>623</v>
      </c>
      <c r="L527" s="36">
        <f t="shared" ref="L527:L528" si="2857">T527-T526</f>
        <v>623</v>
      </c>
      <c r="M527" s="46">
        <v>5089</v>
      </c>
      <c r="N527" s="36">
        <f t="shared" ref="N527" si="2858">SUM(F521:F527)</f>
        <v>32959</v>
      </c>
      <c r="O527" s="51">
        <f t="shared" ref="O527" si="2859">SUM(J521:J527)</f>
        <v>121914</v>
      </c>
      <c r="P527" s="36">
        <f t="shared" ref="P527" si="2860">SUM(K521:K527)</f>
        <v>5089</v>
      </c>
      <c r="Q527" s="46">
        <v>87</v>
      </c>
      <c r="R527" s="36">
        <f t="shared" ref="R527:R528" si="2861">(P527/N527)*100</f>
        <v>15.440395643071694</v>
      </c>
      <c r="S527" s="46">
        <f t="shared" ref="S527:S528" si="2862">(P527/O527)*100</f>
        <v>4.1742539823154026</v>
      </c>
      <c r="T527" s="46">
        <v>432962</v>
      </c>
      <c r="U527" s="46">
        <v>1490</v>
      </c>
      <c r="V527" s="46">
        <v>131</v>
      </c>
      <c r="W527" s="46">
        <f t="shared" si="1622"/>
        <v>1359</v>
      </c>
      <c r="X527" s="46">
        <v>7</v>
      </c>
      <c r="Y527" s="36">
        <f t="shared" ref="Y527:Y528" si="2863">SUM(K514:K527)</f>
        <v>7908</v>
      </c>
      <c r="Z527" s="36">
        <f t="shared" ref="Z527:Z528" si="2864">SUM(X514:X527)</f>
        <v>126</v>
      </c>
      <c r="AA527" s="39">
        <f t="shared" ref="AA527:AA528" si="2865">(Z527/Y527)*100</f>
        <v>1.5933232169954477</v>
      </c>
      <c r="AB527" s="46">
        <v>18339</v>
      </c>
      <c r="AC527" s="46">
        <v>59</v>
      </c>
      <c r="AD527" s="36">
        <f t="shared" ref="AD527:AD528" si="2866">SUM(AC514:AC527)</f>
        <v>1433</v>
      </c>
      <c r="AE527" s="36">
        <f t="shared" ref="AE527:AE528" si="2867">AD527+Z527</f>
        <v>1559</v>
      </c>
      <c r="AF527" s="36">
        <f t="shared" ref="AF527:AF528" si="2868">(Z527/AE527)*100</f>
        <v>8.0821039127645928</v>
      </c>
      <c r="AG527" s="36">
        <f t="shared" ref="AG527:AG528" si="2869">Y527/AD527</f>
        <v>5.5184926727145847</v>
      </c>
      <c r="AH527" s="46">
        <v>399978</v>
      </c>
      <c r="AI527" s="46">
        <f t="shared" si="2013"/>
        <v>14645</v>
      </c>
      <c r="AJ527" s="46">
        <v>6</v>
      </c>
      <c r="AL527" s="46">
        <f t="shared" si="946"/>
        <v>13155</v>
      </c>
      <c r="AM527" s="46">
        <f t="shared" si="947"/>
        <v>4.2357065978076598</v>
      </c>
      <c r="AN527" s="46">
        <f t="shared" si="948"/>
        <v>10.174120860361899</v>
      </c>
      <c r="AO527" s="46">
        <f t="shared" si="949"/>
        <v>8.7919463087248317</v>
      </c>
      <c r="AP527" s="46">
        <f t="shared" si="950"/>
        <v>0.89450324342779108</v>
      </c>
      <c r="AQ527" s="46">
        <f t="shared" si="951"/>
        <v>9.2796176169341074</v>
      </c>
      <c r="AR527" s="104">
        <f t="shared" ref="AR527:AR528" si="2870">(Y527/6916548)*100000</f>
        <v>114.33449171465303</v>
      </c>
      <c r="AS527" s="104">
        <f t="shared" ref="AS527:AS528" si="2871">(Z527/6916548)*100000</f>
        <v>1.8217180015233032</v>
      </c>
      <c r="AT527" s="104">
        <f t="shared" ref="AT527:AT528" si="2872">(N527/6916548)*100000</f>
        <v>476.52383819211553</v>
      </c>
      <c r="AU527" s="104">
        <f t="shared" ref="AU527:AU528" si="2873">(O527/6916548)*100000</f>
        <v>1762.6422891881905</v>
      </c>
      <c r="AV527" s="36"/>
      <c r="AW527" s="61"/>
      <c r="AX527" s="61"/>
      <c r="BA527" s="51"/>
      <c r="BD527" s="51"/>
      <c r="BE527" s="50">
        <f t="shared" si="1921"/>
        <v>44423</v>
      </c>
      <c r="BF527" s="36">
        <f t="shared" si="2708"/>
        <v>432962</v>
      </c>
      <c r="BG527" s="36">
        <f t="shared" si="2709"/>
        <v>18339</v>
      </c>
      <c r="BK527" s="51"/>
      <c r="BL527" s="51"/>
      <c r="BM527" s="51"/>
      <c r="BN527" s="51"/>
      <c r="BO527" s="51"/>
    </row>
    <row r="528" spans="1:67" x14ac:dyDescent="0.3">
      <c r="B528" s="3">
        <v>8</v>
      </c>
      <c r="C528" s="3">
        <v>16</v>
      </c>
      <c r="D528" s="3">
        <v>527</v>
      </c>
      <c r="E528" s="84">
        <f t="shared" si="2499"/>
        <v>44424</v>
      </c>
      <c r="F528" s="11">
        <v>1678</v>
      </c>
      <c r="G528" s="11">
        <v>4680</v>
      </c>
      <c r="H528" s="11">
        <v>209</v>
      </c>
      <c r="I528" s="11">
        <v>63</v>
      </c>
      <c r="J528" s="11">
        <f t="shared" si="230"/>
        <v>6358</v>
      </c>
      <c r="K528" s="3">
        <v>272</v>
      </c>
      <c r="L528" s="2">
        <f t="shared" si="2857"/>
        <v>272</v>
      </c>
      <c r="N528" s="2">
        <f t="shared" ref="N528" si="2874">SUM(F522:F528)</f>
        <v>33127</v>
      </c>
      <c r="O528" s="11">
        <f t="shared" ref="O528" si="2875">SUM(J522:J528)</f>
        <v>121836</v>
      </c>
      <c r="P528" s="2">
        <f t="shared" ref="P528" si="2876">SUM(K522:K528)</f>
        <v>5185</v>
      </c>
      <c r="R528" s="2">
        <f t="shared" si="2861"/>
        <v>15.651885169197332</v>
      </c>
      <c r="S528" s="3">
        <f t="shared" si="2862"/>
        <v>4.2557208050165798</v>
      </c>
      <c r="T528" s="3">
        <v>433234</v>
      </c>
      <c r="U528" s="3">
        <v>1548</v>
      </c>
      <c r="V528" s="3">
        <v>141</v>
      </c>
      <c r="W528" s="3">
        <f t="shared" si="1622"/>
        <v>1407</v>
      </c>
      <c r="X528" s="3">
        <v>5</v>
      </c>
      <c r="Y528" s="2">
        <f t="shared" si="2863"/>
        <v>8086</v>
      </c>
      <c r="Z528" s="2">
        <f t="shared" si="2864"/>
        <v>129</v>
      </c>
      <c r="AA528" s="19">
        <f t="shared" si="2865"/>
        <v>1.595349987632946</v>
      </c>
      <c r="AB528" s="3">
        <v>18344</v>
      </c>
      <c r="AC528" s="3">
        <v>178</v>
      </c>
      <c r="AD528" s="2">
        <f t="shared" si="2866"/>
        <v>1602</v>
      </c>
      <c r="AE528" s="2">
        <f t="shared" si="2867"/>
        <v>1731</v>
      </c>
      <c r="AF528" s="2">
        <f t="shared" si="2868"/>
        <v>7.4523396880415937</v>
      </c>
      <c r="AG528" s="2">
        <f t="shared" si="2869"/>
        <v>5.0474406991260921</v>
      </c>
      <c r="AH528" s="3">
        <v>400156</v>
      </c>
      <c r="AI528" s="3">
        <f t="shared" si="2013"/>
        <v>14734</v>
      </c>
      <c r="AJ528" s="3">
        <v>2</v>
      </c>
      <c r="AL528" s="3">
        <f t="shared" si="946"/>
        <v>13186</v>
      </c>
      <c r="AM528" s="3">
        <f t="shared" si="947"/>
        <v>4.2342013784698338</v>
      </c>
      <c r="AN528" s="3">
        <f t="shared" si="948"/>
        <v>10.506311931586806</v>
      </c>
      <c r="AO528" s="3">
        <f t="shared" si="949"/>
        <v>9.1085271317829459</v>
      </c>
      <c r="AP528" s="3">
        <f t="shared" si="950"/>
        <v>0.95697027283833302</v>
      </c>
      <c r="AQ528" s="3">
        <f t="shared" si="951"/>
        <v>9.5493416587484727</v>
      </c>
      <c r="AR528" s="103">
        <f t="shared" si="2870"/>
        <v>116.90802984378912</v>
      </c>
      <c r="AS528" s="103">
        <f t="shared" si="2871"/>
        <v>1.8650922396548104</v>
      </c>
      <c r="AT528" s="103">
        <f t="shared" si="2872"/>
        <v>478.95279552747985</v>
      </c>
      <c r="AU528" s="103">
        <f t="shared" si="2873"/>
        <v>1761.5145589967713</v>
      </c>
      <c r="AV528" s="2"/>
      <c r="AW528" s="60"/>
      <c r="AX528" s="60"/>
      <c r="BE528" s="6">
        <f t="shared" si="1921"/>
        <v>44424</v>
      </c>
      <c r="BF528" s="2">
        <f t="shared" si="2708"/>
        <v>433234</v>
      </c>
      <c r="BG528" s="2">
        <f t="shared" si="2709"/>
        <v>18344</v>
      </c>
    </row>
    <row r="529" spans="1:67" x14ac:dyDescent="0.3">
      <c r="B529" s="3">
        <v>8</v>
      </c>
      <c r="C529" s="3">
        <v>17</v>
      </c>
      <c r="D529" s="3">
        <v>528</v>
      </c>
      <c r="E529" s="84">
        <f t="shared" si="2499"/>
        <v>44425</v>
      </c>
      <c r="F529" s="11">
        <v>6212</v>
      </c>
      <c r="G529" s="11">
        <v>23478</v>
      </c>
      <c r="H529" s="11">
        <v>846</v>
      </c>
      <c r="I529" s="11">
        <v>455</v>
      </c>
      <c r="J529" s="11">
        <f t="shared" si="230"/>
        <v>29690</v>
      </c>
      <c r="K529" s="3">
        <v>1301</v>
      </c>
      <c r="L529" s="2">
        <f t="shared" ref="L529" si="2877">T529-T528</f>
        <v>1301</v>
      </c>
      <c r="N529" s="2">
        <f t="shared" ref="N529" si="2878">SUM(F523:F529)</f>
        <v>34045</v>
      </c>
      <c r="O529" s="11">
        <f t="shared" ref="O529" si="2879">SUM(J523:J529)</f>
        <v>128243</v>
      </c>
      <c r="P529" s="2">
        <f t="shared" ref="P529" si="2880">SUM(K523:K529)</f>
        <v>5712</v>
      </c>
      <c r="R529" s="2">
        <f t="shared" ref="R529" si="2881">(P529/N529)*100</f>
        <v>16.777794096049348</v>
      </c>
      <c r="S529" s="3">
        <f t="shared" ref="S529" si="2882">(P529/O529)*100</f>
        <v>4.4540442753210705</v>
      </c>
      <c r="T529" s="3">
        <v>434535</v>
      </c>
      <c r="U529" s="3">
        <v>1658</v>
      </c>
      <c r="V529" s="3">
        <v>145</v>
      </c>
      <c r="W529" s="3">
        <f t="shared" si="1622"/>
        <v>1513</v>
      </c>
      <c r="X529" s="3">
        <v>32</v>
      </c>
      <c r="Y529" s="2">
        <f t="shared" ref="Y529" si="2883">SUM(K516:K529)</f>
        <v>8994</v>
      </c>
      <c r="Z529" s="2">
        <f t="shared" ref="Z529" si="2884">SUM(X516:X529)</f>
        <v>154</v>
      </c>
      <c r="AA529" s="19">
        <f t="shared" ref="AA529" si="2885">(Z529/Y529)*100</f>
        <v>1.7122526128530131</v>
      </c>
      <c r="AB529" s="3">
        <v>18376</v>
      </c>
      <c r="AC529" s="3">
        <v>246</v>
      </c>
      <c r="AD529" s="2">
        <f t="shared" ref="AD529" si="2886">SUM(AC516:AC529)</f>
        <v>1785</v>
      </c>
      <c r="AE529" s="2">
        <f t="shared" ref="AE529" si="2887">AD529+Z529</f>
        <v>1939</v>
      </c>
      <c r="AF529" s="2">
        <f t="shared" ref="AF529" si="2888">(Z529/AE529)*100</f>
        <v>7.9422382671480145</v>
      </c>
      <c r="AG529" s="2">
        <f t="shared" ref="AG529" si="2889">Y529/AD529</f>
        <v>5.0386554621848738</v>
      </c>
      <c r="AH529" s="3">
        <v>400402</v>
      </c>
      <c r="AI529" s="3">
        <f t="shared" si="2013"/>
        <v>15757</v>
      </c>
      <c r="AJ529" s="3">
        <v>11</v>
      </c>
      <c r="AL529" s="3">
        <f t="shared" si="946"/>
        <v>14099</v>
      </c>
      <c r="AM529" s="3">
        <f t="shared" si="947"/>
        <v>4.2288883519164164</v>
      </c>
      <c r="AN529" s="3">
        <f t="shared" si="948"/>
        <v>10.522307545852637</v>
      </c>
      <c r="AO529" s="3">
        <f t="shared" si="949"/>
        <v>8.7454764776839564</v>
      </c>
      <c r="AP529" s="3">
        <f t="shared" si="950"/>
        <v>0.92022593133210639</v>
      </c>
      <c r="AQ529" s="3">
        <f t="shared" si="951"/>
        <v>9.6020816145205306</v>
      </c>
      <c r="AR529" s="103">
        <f t="shared" ref="AR529" si="2890">(Y529/6916548)*100000</f>
        <v>130.03596591825865</v>
      </c>
      <c r="AS529" s="103">
        <f t="shared" ref="AS529" si="2891">(Z529/6916548)*100000</f>
        <v>2.2265442240840376</v>
      </c>
      <c r="AT529" s="103">
        <f t="shared" ref="AT529" si="2892">(N529/6916548)*100000</f>
        <v>492.22531239572112</v>
      </c>
      <c r="AU529" s="103">
        <f t="shared" ref="AU529" si="2893">(O529/6916548)*100000</f>
        <v>1854.1474735662935</v>
      </c>
      <c r="AV529" s="2"/>
      <c r="AW529" s="60"/>
      <c r="AX529" s="60"/>
      <c r="BE529" s="6">
        <f t="shared" si="1921"/>
        <v>44425</v>
      </c>
      <c r="BF529" s="2">
        <f t="shared" si="2708"/>
        <v>434535</v>
      </c>
      <c r="BG529" s="2">
        <f t="shared" si="2709"/>
        <v>18376</v>
      </c>
    </row>
    <row r="530" spans="1:67" x14ac:dyDescent="0.3">
      <c r="B530" s="3">
        <v>8</v>
      </c>
      <c r="C530" s="3">
        <v>18</v>
      </c>
      <c r="D530" s="3">
        <v>529</v>
      </c>
      <c r="E530" s="84">
        <f t="shared" si="2499"/>
        <v>44426</v>
      </c>
      <c r="F530" s="11">
        <v>5867</v>
      </c>
      <c r="G530" s="11">
        <v>16039</v>
      </c>
      <c r="H530" s="11">
        <v>732</v>
      </c>
      <c r="I530" s="11">
        <v>673</v>
      </c>
      <c r="J530" s="11">
        <f t="shared" ref="J530:J534" si="2894">SUM(F530+G530)</f>
        <v>21906</v>
      </c>
      <c r="K530" s="3">
        <v>1405</v>
      </c>
      <c r="L530" s="2">
        <f t="shared" ref="L530" si="2895">T530-T529</f>
        <v>1405</v>
      </c>
      <c r="N530" s="2">
        <f t="shared" ref="N530" si="2896">SUM(F524:F530)</f>
        <v>34823</v>
      </c>
      <c r="O530" s="11">
        <f t="shared" ref="O530" si="2897">SUM(J524:J530)</f>
        <v>131593</v>
      </c>
      <c r="P530" s="2">
        <f t="shared" ref="P530" si="2898">SUM(K524:K530)</f>
        <v>6312</v>
      </c>
      <c r="R530" s="2">
        <f t="shared" ref="R530" si="2899">(P530/N530)*100</f>
        <v>18.125951239123566</v>
      </c>
      <c r="S530" s="3">
        <f t="shared" ref="S530" si="2900">(P530/O530)*100</f>
        <v>4.796607722295259</v>
      </c>
      <c r="T530" s="3">
        <v>435940</v>
      </c>
      <c r="U530" s="3">
        <v>1832</v>
      </c>
      <c r="V530" s="3">
        <v>160</v>
      </c>
      <c r="W530" s="3">
        <f t="shared" si="1622"/>
        <v>1672</v>
      </c>
      <c r="X530" s="3">
        <v>19</v>
      </c>
      <c r="Y530" s="2">
        <f t="shared" ref="Y530" si="2901">SUM(K517:K530)</f>
        <v>9937</v>
      </c>
      <c r="Z530" s="2">
        <f t="shared" ref="Z530" si="2902">SUM(X517:X530)</f>
        <v>170</v>
      </c>
      <c r="AA530" s="19">
        <f t="shared" ref="AA530" si="2903">(Z530/Y530)*100</f>
        <v>1.710777900774882</v>
      </c>
      <c r="AB530" s="3">
        <v>18395</v>
      </c>
      <c r="AC530" s="3">
        <v>160</v>
      </c>
      <c r="AD530" s="2">
        <f t="shared" ref="AD530" si="2904">SUM(AC517:AC530)</f>
        <v>1893</v>
      </c>
      <c r="AE530" s="2">
        <f t="shared" ref="AE530" si="2905">AD530+Z530</f>
        <v>2063</v>
      </c>
      <c r="AF530" s="2">
        <f t="shared" ref="AF530" si="2906">(Z530/AE530)*100</f>
        <v>8.2404265632573921</v>
      </c>
      <c r="AG530" s="2">
        <f t="shared" ref="AG530" si="2907">Y530/AD530</f>
        <v>5.2493396724775492</v>
      </c>
      <c r="AH530" s="3">
        <v>400562</v>
      </c>
      <c r="AI530" s="3">
        <f t="shared" si="2013"/>
        <v>16983</v>
      </c>
      <c r="AJ530" s="3">
        <v>23</v>
      </c>
      <c r="AL530" s="3">
        <f t="shared" si="946"/>
        <v>15151</v>
      </c>
      <c r="AM530" s="3">
        <f t="shared" si="947"/>
        <v>4.2196173785383309</v>
      </c>
      <c r="AN530" s="3">
        <f t="shared" si="948"/>
        <v>10.787257846081376</v>
      </c>
      <c r="AO530" s="3">
        <f t="shared" si="949"/>
        <v>8.7336244541484707</v>
      </c>
      <c r="AP530" s="3">
        <f t="shared" si="950"/>
        <v>0.94211858917741276</v>
      </c>
      <c r="AQ530" s="3">
        <f t="shared" si="951"/>
        <v>9.8451392569039626</v>
      </c>
      <c r="AR530" s="103">
        <f t="shared" ref="AR530" si="2908">(Y530/6916548)*100000</f>
        <v>143.66993477092907</v>
      </c>
      <c r="AS530" s="103">
        <f t="shared" ref="AS530" si="2909">(Z530/6916548)*100000</f>
        <v>2.4578734941187426</v>
      </c>
      <c r="AT530" s="103">
        <f t="shared" ref="AT530" si="2910">(N530/6916548)*100000</f>
        <v>503.4736981511586</v>
      </c>
      <c r="AU530" s="103">
        <f t="shared" ref="AU530" si="2911">(O530/6916548)*100000</f>
        <v>1902.58203947981</v>
      </c>
      <c r="AV530" s="2"/>
      <c r="AW530" s="60"/>
      <c r="AX530" s="60"/>
      <c r="BE530" s="6">
        <f t="shared" si="1921"/>
        <v>44426</v>
      </c>
      <c r="BF530" s="2">
        <f t="shared" si="2708"/>
        <v>435940</v>
      </c>
      <c r="BG530" s="2">
        <f t="shared" si="2709"/>
        <v>18395</v>
      </c>
    </row>
    <row r="531" spans="1:67" x14ac:dyDescent="0.3">
      <c r="B531" s="3">
        <v>8</v>
      </c>
      <c r="C531" s="3">
        <v>19</v>
      </c>
      <c r="D531" s="3">
        <v>530</v>
      </c>
      <c r="E531" s="84">
        <f t="shared" si="2499"/>
        <v>44427</v>
      </c>
      <c r="F531" s="11">
        <v>6018</v>
      </c>
      <c r="G531" s="11">
        <v>14054</v>
      </c>
      <c r="H531" s="11">
        <v>752</v>
      </c>
      <c r="I531" s="11">
        <v>635</v>
      </c>
      <c r="J531" s="11">
        <f t="shared" si="2894"/>
        <v>20072</v>
      </c>
      <c r="K531" s="3">
        <v>1387</v>
      </c>
      <c r="L531" s="2">
        <f t="shared" ref="L531" si="2912">T531-T530</f>
        <v>1387</v>
      </c>
      <c r="N531" s="2">
        <f t="shared" ref="N531" si="2913">SUM(F525:F531)</f>
        <v>35569</v>
      </c>
      <c r="O531" s="11">
        <f t="shared" ref="O531" si="2914">SUM(J525:J531)</f>
        <v>133499</v>
      </c>
      <c r="P531" s="2">
        <f t="shared" ref="P531" si="2915">SUM(K525:K531)</f>
        <v>6917</v>
      </c>
      <c r="R531" s="2">
        <f t="shared" ref="R531" si="2916">(P531/N531)*100</f>
        <v>19.446709213078805</v>
      </c>
      <c r="S531" s="3">
        <f t="shared" ref="S531" si="2917">(P531/O531)*100</f>
        <v>5.1813122195671877</v>
      </c>
      <c r="T531" s="3">
        <v>437327</v>
      </c>
      <c r="U531" s="3">
        <v>2001</v>
      </c>
      <c r="V531" s="3">
        <v>174</v>
      </c>
      <c r="W531" s="3">
        <f t="shared" si="1622"/>
        <v>1827</v>
      </c>
      <c r="X531" s="3">
        <v>16</v>
      </c>
      <c r="Y531" s="2">
        <f t="shared" ref="Y531" si="2918">SUM(K518:K531)</f>
        <v>10895</v>
      </c>
      <c r="Z531" s="2">
        <f t="shared" ref="Z531" si="2919">SUM(X518:X531)</f>
        <v>182</v>
      </c>
      <c r="AA531" s="19">
        <f t="shared" ref="AA531" si="2920">(Z531/Y531)*100</f>
        <v>1.6704910509407984</v>
      </c>
      <c r="AB531" s="3">
        <v>18411</v>
      </c>
      <c r="AC531" s="3">
        <v>235</v>
      </c>
      <c r="AD531" s="2">
        <f t="shared" ref="AD531" si="2921">SUM(AC518:AC531)</f>
        <v>2076</v>
      </c>
      <c r="AE531" s="2">
        <f t="shared" ref="AE531" si="2922">AD531+Z531</f>
        <v>2258</v>
      </c>
      <c r="AF531" s="2">
        <f t="shared" ref="AF531" si="2923">(Z531/AE531)*100</f>
        <v>8.0602302922940652</v>
      </c>
      <c r="AG531" s="2">
        <f t="shared" ref="AG531" si="2924">Y531/AD531</f>
        <v>5.2480732177263967</v>
      </c>
      <c r="AH531" s="3">
        <v>400797</v>
      </c>
      <c r="AI531" s="3">
        <f t="shared" si="2013"/>
        <v>18119</v>
      </c>
      <c r="AJ531" s="3">
        <v>12</v>
      </c>
      <c r="AL531" s="3">
        <f t="shared" si="946"/>
        <v>16118</v>
      </c>
      <c r="AM531" s="3">
        <f t="shared" si="947"/>
        <v>4.2098932835155392</v>
      </c>
      <c r="AN531" s="3">
        <f t="shared" si="948"/>
        <v>11.043655830895744</v>
      </c>
      <c r="AO531" s="3">
        <f t="shared" si="949"/>
        <v>8.695652173913043</v>
      </c>
      <c r="AP531" s="3">
        <f t="shared" si="950"/>
        <v>0.96031789833876047</v>
      </c>
      <c r="AQ531" s="3">
        <f t="shared" si="951"/>
        <v>10.083337932556985</v>
      </c>
      <c r="AR531" s="103">
        <f t="shared" ref="AR531" si="2925">(Y531/6916548)*100000</f>
        <v>157.52077481425707</v>
      </c>
      <c r="AS531" s="103">
        <f t="shared" ref="AS531" si="2926">(Z531/6916548)*100000</f>
        <v>2.6313704466447714</v>
      </c>
      <c r="AT531" s="103">
        <f t="shared" ref="AT531" si="2927">(N531/6916548)*100000</f>
        <v>514.25942536652678</v>
      </c>
      <c r="AU531" s="103">
        <f t="shared" ref="AU531" si="2928">(O531/6916548)*100000</f>
        <v>1930.1391387726942</v>
      </c>
      <c r="AV531" s="2"/>
      <c r="AW531" s="60"/>
      <c r="AX531" s="60"/>
      <c r="BE531" s="6">
        <f t="shared" si="1921"/>
        <v>44427</v>
      </c>
      <c r="BF531" s="2">
        <f t="shared" si="2708"/>
        <v>437327</v>
      </c>
      <c r="BG531" s="2">
        <f t="shared" si="2709"/>
        <v>18411</v>
      </c>
    </row>
    <row r="532" spans="1:67" x14ac:dyDescent="0.3">
      <c r="B532" s="3">
        <v>8</v>
      </c>
      <c r="C532" s="3">
        <v>20</v>
      </c>
      <c r="D532" s="3">
        <v>531</v>
      </c>
      <c r="E532" s="84">
        <f t="shared" si="2499"/>
        <v>44428</v>
      </c>
      <c r="F532" s="11">
        <v>6102</v>
      </c>
      <c r="G532" s="11">
        <v>14850</v>
      </c>
      <c r="H532" s="11">
        <v>730</v>
      </c>
      <c r="I532" s="11">
        <v>641</v>
      </c>
      <c r="J532" s="11">
        <f t="shared" si="2894"/>
        <v>20952</v>
      </c>
      <c r="K532" s="3">
        <v>1371</v>
      </c>
      <c r="L532" s="2">
        <f t="shared" ref="L532" si="2929">T532-T531</f>
        <v>1371</v>
      </c>
      <c r="N532" s="2">
        <f t="shared" ref="N532" si="2930">SUM(F526:F532)</f>
        <v>36517</v>
      </c>
      <c r="O532" s="11">
        <f t="shared" ref="O532" si="2931">SUM(J526:J532)</f>
        <v>135718</v>
      </c>
      <c r="P532" s="2">
        <f t="shared" ref="P532" si="2932">SUM(K526:K532)</f>
        <v>7406</v>
      </c>
      <c r="R532" s="2">
        <f t="shared" ref="R532" si="2933">(P532/N532)*100</f>
        <v>20.280965029986035</v>
      </c>
      <c r="S532" s="3">
        <f t="shared" ref="S532" si="2934">(P532/O532)*100</f>
        <v>5.4569032847522072</v>
      </c>
      <c r="T532" s="3">
        <v>438698</v>
      </c>
      <c r="U532" s="3">
        <v>2161</v>
      </c>
      <c r="V532" s="3">
        <v>194</v>
      </c>
      <c r="W532" s="3">
        <f t="shared" si="1622"/>
        <v>1967</v>
      </c>
      <c r="X532" s="3">
        <v>27</v>
      </c>
      <c r="Y532" s="2">
        <f t="shared" ref="Y532" si="2935">SUM(K519:K532)</f>
        <v>11766</v>
      </c>
      <c r="Z532" s="2">
        <f t="shared" ref="Z532" si="2936">SUM(X519:X532)</f>
        <v>195</v>
      </c>
      <c r="AA532" s="19">
        <f t="shared" ref="AA532" si="2937">(Z532/Y532)*100</f>
        <v>1.657317695053544</v>
      </c>
      <c r="AB532" s="3">
        <v>18438</v>
      </c>
      <c r="AC532" s="3">
        <v>249</v>
      </c>
      <c r="AD532" s="2">
        <f t="shared" ref="AD532" si="2938">SUM(AC519:AC532)</f>
        <v>2278</v>
      </c>
      <c r="AE532" s="2">
        <f t="shared" ref="AE532" si="2939">AD532+Z532</f>
        <v>2473</v>
      </c>
      <c r="AF532" s="2">
        <f t="shared" ref="AF532" si="2940">(Z532/AE532)*100</f>
        <v>7.8851597250303271</v>
      </c>
      <c r="AG532" s="2">
        <f t="shared" ref="AG532" si="2941">Y532/AD532</f>
        <v>5.1650570676031604</v>
      </c>
      <c r="AH532" s="3">
        <v>401046</v>
      </c>
      <c r="AI532" s="3">
        <f t="shared" si="2013"/>
        <v>19214</v>
      </c>
      <c r="AJ532" s="3">
        <v>20</v>
      </c>
      <c r="AL532" s="3">
        <f t="shared" si="946"/>
        <v>17053</v>
      </c>
      <c r="AM532" s="3">
        <f t="shared" si="947"/>
        <v>4.2028912828414988</v>
      </c>
      <c r="AN532" s="3">
        <f t="shared" si="948"/>
        <v>11.247007390444468</v>
      </c>
      <c r="AO532" s="3">
        <f t="shared" si="949"/>
        <v>8.9773253123553918</v>
      </c>
      <c r="AP532" s="3">
        <f t="shared" si="950"/>
        <v>1.0096804413448526</v>
      </c>
      <c r="AQ532" s="3">
        <f t="shared" si="951"/>
        <v>10.237326949099614</v>
      </c>
      <c r="AR532" s="103">
        <f t="shared" ref="AR532" si="2942">(Y532/6916548)*100000</f>
        <v>170.11376195177129</v>
      </c>
      <c r="AS532" s="103">
        <f t="shared" ref="AS532" si="2943">(Z532/6916548)*100000</f>
        <v>2.8193254785479693</v>
      </c>
      <c r="AT532" s="103">
        <f t="shared" ref="AT532" si="2944">(N532/6916548)*100000</f>
        <v>527.96568461608308</v>
      </c>
      <c r="AU532" s="103">
        <f t="shared" ref="AU532" si="2945">(O532/6916548)*100000</f>
        <v>1962.2216169106323</v>
      </c>
      <c r="AV532" s="2"/>
      <c r="AW532" s="60"/>
      <c r="AX532" s="60"/>
      <c r="BE532" s="6">
        <f t="shared" si="1921"/>
        <v>44428</v>
      </c>
      <c r="BF532" s="2">
        <f t="shared" si="2708"/>
        <v>438698</v>
      </c>
      <c r="BG532" s="2">
        <f t="shared" si="2709"/>
        <v>18438</v>
      </c>
    </row>
    <row r="533" spans="1:67" x14ac:dyDescent="0.3">
      <c r="B533" s="3">
        <v>8</v>
      </c>
      <c r="C533" s="3">
        <v>21</v>
      </c>
      <c r="D533" s="3">
        <v>532</v>
      </c>
      <c r="E533" s="84">
        <f t="shared" si="2499"/>
        <v>44429</v>
      </c>
      <c r="F533" s="11">
        <v>7051</v>
      </c>
      <c r="G533" s="11">
        <v>19676</v>
      </c>
      <c r="H533" s="11">
        <v>747</v>
      </c>
      <c r="I533" s="11">
        <v>621</v>
      </c>
      <c r="J533" s="11">
        <f t="shared" si="2894"/>
        <v>26727</v>
      </c>
      <c r="K533" s="3">
        <v>1368</v>
      </c>
      <c r="L533" s="2">
        <f t="shared" ref="L533" si="2946">T533-T532</f>
        <v>1368</v>
      </c>
      <c r="N533" s="2">
        <f t="shared" ref="N533" si="2947">SUM(F527:F533)</f>
        <v>37482</v>
      </c>
      <c r="O533" s="11">
        <f t="shared" ref="O533" si="2948">SUM(J527:J533)</f>
        <v>139466</v>
      </c>
      <c r="P533" s="2">
        <f t="shared" ref="P533" si="2949">SUM(K527:K533)</f>
        <v>7727</v>
      </c>
      <c r="R533" s="2">
        <f t="shared" ref="R533" si="2950">(P533/N533)*100</f>
        <v>20.615228643082013</v>
      </c>
      <c r="S533" s="3">
        <f t="shared" ref="S533" si="2951">(P533/O533)*100</f>
        <v>5.5404184532430847</v>
      </c>
      <c r="T533" s="3">
        <v>440066</v>
      </c>
      <c r="U533" s="3">
        <v>2313</v>
      </c>
      <c r="V533" s="3">
        <v>193</v>
      </c>
      <c r="W533" s="3">
        <f t="shared" si="1622"/>
        <v>2120</v>
      </c>
      <c r="X533" s="3">
        <v>21</v>
      </c>
      <c r="Y533" s="2">
        <f t="shared" ref="Y533" si="2952">SUM(K520:K533)</f>
        <v>12585</v>
      </c>
      <c r="Z533" s="2">
        <f t="shared" ref="Z533" si="2953">SUM(X520:X533)</f>
        <v>208</v>
      </c>
      <c r="AA533" s="19">
        <f t="shared" ref="AA533" si="2954">(Z533/Y533)*100</f>
        <v>1.6527612236789828</v>
      </c>
      <c r="AB533" s="3">
        <v>18459</v>
      </c>
      <c r="AC533" s="3">
        <v>410</v>
      </c>
      <c r="AD533" s="2">
        <f t="shared" ref="AD533" si="2955">SUM(AC520:AC533)</f>
        <v>2599</v>
      </c>
      <c r="AE533" s="2">
        <f t="shared" ref="AE533" si="2956">AD533+Z533</f>
        <v>2807</v>
      </c>
      <c r="AF533" s="2">
        <f t="shared" ref="AF533" si="2957">(Z533/AE533)*100</f>
        <v>7.4100463127894551</v>
      </c>
      <c r="AG533" s="2">
        <f t="shared" ref="AG533" si="2958">Y533/AD533</f>
        <v>4.8422470180838788</v>
      </c>
      <c r="AH533" s="3">
        <v>401456</v>
      </c>
      <c r="AI533" s="3">
        <f t="shared" si="2013"/>
        <v>20151</v>
      </c>
      <c r="AJ533" s="3">
        <v>11</v>
      </c>
      <c r="AL533" s="3">
        <f t="shared" si="946"/>
        <v>17838</v>
      </c>
      <c r="AM533" s="3">
        <f t="shared" si="947"/>
        <v>4.1945980830148208</v>
      </c>
      <c r="AN533" s="3">
        <f t="shared" si="948"/>
        <v>11.478338543992853</v>
      </c>
      <c r="AO533" s="3">
        <f t="shared" si="949"/>
        <v>8.3441418071768254</v>
      </c>
      <c r="AP533" s="3">
        <f t="shared" si="950"/>
        <v>0.95776884521859962</v>
      </c>
      <c r="AQ533" s="3">
        <f t="shared" si="951"/>
        <v>10.520569698774255</v>
      </c>
      <c r="AR533" s="103">
        <f t="shared" ref="AR533" si="2959">(Y533/6916548)*100000</f>
        <v>181.95492896167278</v>
      </c>
      <c r="AS533" s="103">
        <f t="shared" ref="AS533" si="2960">(Z533/6916548)*100000</f>
        <v>3.0072805104511673</v>
      </c>
      <c r="AT533" s="103">
        <f t="shared" ref="AT533" si="2961">(N533/6916548)*100000</f>
        <v>541.91773121505116</v>
      </c>
      <c r="AU533" s="103">
        <f t="shared" ref="AU533" si="2962">(O533/6916548)*100000</f>
        <v>2016.4104984162618</v>
      </c>
      <c r="AV533" s="2"/>
      <c r="AW533" s="60"/>
      <c r="AX533" s="60"/>
      <c r="BE533" s="6">
        <f t="shared" si="1921"/>
        <v>44429</v>
      </c>
      <c r="BF533" s="2">
        <f t="shared" si="2708"/>
        <v>440066</v>
      </c>
      <c r="BG533" s="2">
        <f t="shared" si="2709"/>
        <v>18459</v>
      </c>
    </row>
    <row r="534" spans="1:67" s="46" customFormat="1" x14ac:dyDescent="0.3">
      <c r="A534" s="98" t="s">
        <v>66</v>
      </c>
      <c r="B534" s="46">
        <v>8</v>
      </c>
      <c r="C534" s="46">
        <v>22</v>
      </c>
      <c r="D534" s="46">
        <v>533</v>
      </c>
      <c r="E534" s="83">
        <f t="shared" si="2499"/>
        <v>44430</v>
      </c>
      <c r="F534" s="51">
        <v>4986</v>
      </c>
      <c r="G534" s="51">
        <v>10178</v>
      </c>
      <c r="H534" s="51">
        <v>397</v>
      </c>
      <c r="I534" s="51">
        <v>448</v>
      </c>
      <c r="J534" s="51">
        <f t="shared" si="2894"/>
        <v>15164</v>
      </c>
      <c r="K534" s="46">
        <v>845</v>
      </c>
      <c r="L534" s="36">
        <f t="shared" ref="L534" si="2963">T534-T533</f>
        <v>845</v>
      </c>
      <c r="M534" s="46">
        <v>7949</v>
      </c>
      <c r="N534" s="36">
        <f t="shared" ref="N534" si="2964">SUM(F528:F534)</f>
        <v>37914</v>
      </c>
      <c r="O534" s="51">
        <f t="shared" ref="O534" si="2965">SUM(J528:J534)</f>
        <v>140869</v>
      </c>
      <c r="P534" s="36">
        <f t="shared" ref="P534" si="2966">SUM(K528:K534)</f>
        <v>7949</v>
      </c>
      <c r="Q534" s="46">
        <v>128</v>
      </c>
      <c r="R534" s="36">
        <f t="shared" ref="R534" si="2967">(P534/N534)*100</f>
        <v>20.965870127129822</v>
      </c>
      <c r="S534" s="46">
        <f t="shared" ref="S534" si="2968">(P534/O534)*100</f>
        <v>5.6428312829650249</v>
      </c>
      <c r="T534" s="46">
        <v>440911</v>
      </c>
      <c r="U534" s="46">
        <v>2410</v>
      </c>
      <c r="V534" s="46">
        <v>197</v>
      </c>
      <c r="W534" s="46">
        <f t="shared" si="1622"/>
        <v>2213</v>
      </c>
      <c r="X534" s="46">
        <v>8</v>
      </c>
      <c r="Y534" s="36">
        <f t="shared" ref="Y534" si="2969">SUM(K521:K534)</f>
        <v>13038</v>
      </c>
      <c r="Z534" s="36">
        <f t="shared" ref="Z534" si="2970">SUM(X521:X534)</f>
        <v>215</v>
      </c>
      <c r="AA534" s="39">
        <f t="shared" ref="AA534" si="2971">(Z534/Y534)*100</f>
        <v>1.6490259242215064</v>
      </c>
      <c r="AB534" s="46">
        <v>18467</v>
      </c>
      <c r="AC534" s="46">
        <v>140</v>
      </c>
      <c r="AD534" s="36">
        <f t="shared" ref="AD534" si="2972">SUM(AC521:AC534)</f>
        <v>2722</v>
      </c>
      <c r="AE534" s="36">
        <f t="shared" ref="AE534" si="2973">AD534+Z534</f>
        <v>2937</v>
      </c>
      <c r="AF534" s="36">
        <f t="shared" ref="AF534" si="2974">(Z534/AE534)*100</f>
        <v>7.320394960844399</v>
      </c>
      <c r="AG534" s="36">
        <f t="shared" ref="AG534" si="2975">Y534/AD534</f>
        <v>4.7898603967670832</v>
      </c>
      <c r="AH534" s="46">
        <v>401596</v>
      </c>
      <c r="AI534" s="46">
        <f t="shared" si="2013"/>
        <v>20848</v>
      </c>
      <c r="AJ534" s="46">
        <v>3</v>
      </c>
      <c r="AL534" s="46">
        <f t="shared" si="946"/>
        <v>18438</v>
      </c>
      <c r="AM534" s="46">
        <f t="shared" si="947"/>
        <v>4.1883736173513473</v>
      </c>
      <c r="AN534" s="46">
        <f t="shared" si="948"/>
        <v>11.559861857252494</v>
      </c>
      <c r="AO534" s="46">
        <f t="shared" si="949"/>
        <v>8.1742738589211612</v>
      </c>
      <c r="AP534" s="46">
        <f t="shared" si="950"/>
        <v>0.94493476592478887</v>
      </c>
      <c r="AQ534" s="46">
        <f t="shared" si="951"/>
        <v>10.614927091327706</v>
      </c>
      <c r="AR534" s="104">
        <f t="shared" ref="AR534" si="2976">(Y534/6916548)*100000</f>
        <v>188.50443891953037</v>
      </c>
      <c r="AS534" s="104">
        <f t="shared" ref="AS534" si="2977">(Z534/6916548)*100000</f>
        <v>3.1084870660913504</v>
      </c>
      <c r="AT534" s="104">
        <f t="shared" ref="AT534" si="2978">(N534/6916548)*100000</f>
        <v>548.16362150598832</v>
      </c>
      <c r="AU534" s="104">
        <f t="shared" ref="AU534" si="2979">(O534/6916548)*100000</f>
        <v>2036.6951837824301</v>
      </c>
      <c r="AV534" s="36"/>
      <c r="AW534" s="61"/>
      <c r="AX534" s="61"/>
      <c r="BA534" s="51"/>
      <c r="BD534" s="51"/>
      <c r="BE534" s="50">
        <f t="shared" si="1921"/>
        <v>44430</v>
      </c>
      <c r="BF534" s="36">
        <f t="shared" si="2708"/>
        <v>440911</v>
      </c>
      <c r="BG534" s="36">
        <f t="shared" si="2709"/>
        <v>18467</v>
      </c>
      <c r="BK534" s="51"/>
      <c r="BL534" s="51"/>
      <c r="BM534" s="51"/>
      <c r="BN534" s="51"/>
      <c r="BO534" s="51"/>
    </row>
    <row r="535" spans="1:67" x14ac:dyDescent="0.3">
      <c r="B535" s="3">
        <v>8</v>
      </c>
      <c r="C535" s="3">
        <v>23</v>
      </c>
      <c r="D535" s="3">
        <v>534</v>
      </c>
      <c r="E535" s="84">
        <f t="shared" si="2499"/>
        <v>44431</v>
      </c>
    </row>
    <row r="536" spans="1:67" x14ac:dyDescent="0.3">
      <c r="B536" s="3">
        <v>8</v>
      </c>
      <c r="C536" s="3">
        <v>24</v>
      </c>
      <c r="D536" s="3">
        <v>535</v>
      </c>
      <c r="E536" s="84">
        <f t="shared" si="2499"/>
        <v>44432</v>
      </c>
    </row>
    <row r="537" spans="1:67" x14ac:dyDescent="0.3">
      <c r="E537" s="84"/>
    </row>
    <row r="538" spans="1:67" x14ac:dyDescent="0.3">
      <c r="E538" s="84"/>
    </row>
    <row r="539" spans="1:67" x14ac:dyDescent="0.3">
      <c r="E539" s="84"/>
    </row>
    <row r="540" spans="1:67" x14ac:dyDescent="0.3">
      <c r="E540" s="84"/>
    </row>
    <row r="541" spans="1:67" x14ac:dyDescent="0.3">
      <c r="E541" s="84"/>
    </row>
    <row r="542" spans="1:67" x14ac:dyDescent="0.3">
      <c r="E542" s="84"/>
    </row>
    <row r="543" spans="1:67" x14ac:dyDescent="0.3">
      <c r="E543" s="84"/>
    </row>
    <row r="544" spans="1:67" x14ac:dyDescent="0.3">
      <c r="E544" s="84"/>
    </row>
    <row r="545" spans="1:7" x14ac:dyDescent="0.3">
      <c r="E545" s="84"/>
    </row>
    <row r="546" spans="1:7" x14ac:dyDescent="0.3">
      <c r="E546" s="84"/>
    </row>
    <row r="547" spans="1:7" x14ac:dyDescent="0.3">
      <c r="E547" s="84"/>
    </row>
    <row r="548" spans="1:7" x14ac:dyDescent="0.3">
      <c r="A548" s="96" t="s">
        <v>137</v>
      </c>
      <c r="E548" s="84"/>
    </row>
    <row r="549" spans="1:7" ht="276" x14ac:dyDescent="0.3">
      <c r="A549" s="94" t="s">
        <v>107</v>
      </c>
      <c r="E549" s="84"/>
      <c r="F549" s="94" t="s">
        <v>135</v>
      </c>
      <c r="G549" s="94" t="s">
        <v>134</v>
      </c>
    </row>
    <row r="550" spans="1:7" ht="400.2" x14ac:dyDescent="0.3">
      <c r="A550" s="93" t="s">
        <v>108</v>
      </c>
      <c r="E550" s="84"/>
      <c r="F550" s="94" t="s">
        <v>110</v>
      </c>
      <c r="G550" s="94" t="s">
        <v>136</v>
      </c>
    </row>
    <row r="551" spans="1:7" x14ac:dyDescent="0.3">
      <c r="E551" s="84"/>
    </row>
    <row r="552" spans="1:7" x14ac:dyDescent="0.3">
      <c r="E552" s="84"/>
    </row>
    <row r="553" spans="1:7" x14ac:dyDescent="0.3">
      <c r="E553" s="84"/>
    </row>
    <row r="554" spans="1:7" x14ac:dyDescent="0.3">
      <c r="E554" s="84"/>
    </row>
    <row r="555" spans="1:7" x14ac:dyDescent="0.3">
      <c r="E555" s="84"/>
    </row>
    <row r="556" spans="1:7" x14ac:dyDescent="0.3">
      <c r="E556" s="84"/>
    </row>
    <row r="557" spans="1:7" x14ac:dyDescent="0.3">
      <c r="E557" s="84"/>
    </row>
    <row r="558" spans="1:7" x14ac:dyDescent="0.3">
      <c r="E558" s="84"/>
    </row>
    <row r="559" spans="1:7" x14ac:dyDescent="0.3">
      <c r="E559" s="84"/>
    </row>
    <row r="560" spans="1:7" x14ac:dyDescent="0.3">
      <c r="E560" s="84"/>
    </row>
    <row r="561" spans="5:5" x14ac:dyDescent="0.3">
      <c r="E561" s="84"/>
    </row>
    <row r="562" spans="5:5" x14ac:dyDescent="0.3">
      <c r="E562" s="84"/>
    </row>
    <row r="563" spans="5:5" x14ac:dyDescent="0.3">
      <c r="E563" s="84"/>
    </row>
    <row r="564" spans="5:5" x14ac:dyDescent="0.3">
      <c r="E564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4"/>
  <sheetViews>
    <sheetView zoomScale="90" zoomScaleNormal="90" workbookViewId="0">
      <pane xSplit="1" ySplit="2" topLeftCell="U468" activePane="bottomRight" state="frozen"/>
      <selection pane="topRight" activeCell="B1" sqref="B1"/>
      <selection pane="bottomLeft" activeCell="A3" sqref="A3"/>
      <selection pane="bottomRight" activeCell="W493" sqref="W493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(V17/Население_19!A$2)*100000</f>
        <v>9.0478127482921291</v>
      </c>
      <c r="AG17">
        <f>(W17/Население_19!B$2)*100000</f>
        <v>13.578909353557242</v>
      </c>
      <c r="AH17">
        <f>(X17/Население_19!C$2)*100000</f>
        <v>18.716253236134289</v>
      </c>
      <c r="AI17">
        <f>(Y17/Население_19!D$2)*100000</f>
        <v>20.088122423840431</v>
      </c>
      <c r="AJ17">
        <f>(Z17/Население_19!E$2)*100000</f>
        <v>24.12532582301451</v>
      </c>
      <c r="AK17">
        <f>(AA17/Население_19!F$2)*100000</f>
        <v>15.874115071353614</v>
      </c>
      <c r="AL17">
        <f>(AB17/Население_19!G$2)*100000</f>
        <v>11.539053284783835</v>
      </c>
      <c r="AM17">
        <f>(AC17/Население_19!H$2)*100000</f>
        <v>7.2919394238704953</v>
      </c>
      <c r="AN17">
        <f>(AD17/Население_19!I$2)*100000</f>
        <v>2.7320911425605154</v>
      </c>
      <c r="AO17">
        <f>(AE17/Население_19!J$2)*100000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(V18/Население_19!A$2)*100000</f>
        <v>9.6560690675050456</v>
      </c>
      <c r="AG18">
        <f>(W18/Население_19!B$2)*100000</f>
        <v>13.578909353557242</v>
      </c>
      <c r="AH18">
        <f>(X18/Население_19!C$2)*100000</f>
        <v>19.239053605858711</v>
      </c>
      <c r="AI18">
        <f>(Y18/Население_19!D$2)*100000</f>
        <v>21.69896242952575</v>
      </c>
      <c r="AJ18">
        <f>(Z18/Население_19!E$2)*100000</f>
        <v>25.803609358528565</v>
      </c>
      <c r="AK18">
        <f>(AA18/Население_19!F$2)*100000</f>
        <v>17.472180346993241</v>
      </c>
      <c r="AL18">
        <f>(AB18/Население_19!G$2)*100000</f>
        <v>12.821170316426484</v>
      </c>
      <c r="AM18">
        <f>(AC18/Население_19!H$2)*100000</f>
        <v>8.6177465918469487</v>
      </c>
      <c r="AN18">
        <f>(AD18/Население_19!I$2)*100000</f>
        <v>2.7320911425605154</v>
      </c>
      <c r="AO18">
        <f>(AE18/Население_19!J$2)*100000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(V19/Население_19!A$2)*100000</f>
        <v>9.8081331473082756</v>
      </c>
      <c r="AG19">
        <f>(W19/Население_19!B$2)*100000</f>
        <v>13.434452871072589</v>
      </c>
      <c r="AH19">
        <f>(X19/Население_19!C$2)*100000</f>
        <v>19.448173753748478</v>
      </c>
      <c r="AI19">
        <f>(Y19/Население_19!D$2)*100000</f>
        <v>22.267494196238214</v>
      </c>
      <c r="AJ19">
        <f>(Z19/Население_19!E$2)*100000</f>
        <v>26.328072963376705</v>
      </c>
      <c r="AK19">
        <f>(AA19/Население_19!F$2)*100000</f>
        <v>17.685255717078523</v>
      </c>
      <c r="AL19">
        <f>(AB19/Население_19!G$2)*100000</f>
        <v>12.963627764386779</v>
      </c>
      <c r="AM19">
        <f>(AC19/Население_19!H$2)*100000</f>
        <v>8.6177465918469487</v>
      </c>
      <c r="AN19">
        <f>(AD19/Население_19!I$2)*100000</f>
        <v>2.7320911425605154</v>
      </c>
      <c r="AO19">
        <f>(AE19/Население_19!J$2)*100000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(V20/Население_19!A$2)*100000</f>
        <v>9.7321011074066615</v>
      </c>
      <c r="AG20">
        <f>(W20/Население_19!B$2)*100000</f>
        <v>13.723365836041893</v>
      </c>
      <c r="AH20">
        <f>(X20/Население_19!C$2)*100000</f>
        <v>18.716253236134289</v>
      </c>
      <c r="AI20">
        <f>(Y20/Население_19!D$2)*100000</f>
        <v>21.414696546169516</v>
      </c>
      <c r="AJ20">
        <f>(Z20/Население_19!E$2)*100000</f>
        <v>25.593823916589308</v>
      </c>
      <c r="AK20">
        <f>(AA20/Население_19!F$2)*100000</f>
        <v>18.963707937590225</v>
      </c>
      <c r="AL20">
        <f>(AB20/Население_19!G$2)*100000</f>
        <v>13.675915004188248</v>
      </c>
      <c r="AM20">
        <f>(AC20/Население_19!H$2)*100000</f>
        <v>8.9491983838410611</v>
      </c>
      <c r="AN20">
        <f>(AD20/Население_19!I$2)*100000</f>
        <v>2.7320911425605154</v>
      </c>
      <c r="AO20">
        <f>(AE20/Население_19!J$2)*100000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(V21/Население_19!A$2)*100000</f>
        <v>9.4279729478002032</v>
      </c>
      <c r="AG21">
        <f>(W21/Население_19!B$2)*100000</f>
        <v>14.879017695919105</v>
      </c>
      <c r="AH21">
        <f>(X21/Население_19!C$2)*100000</f>
        <v>20.598334567142206</v>
      </c>
      <c r="AI21">
        <f>(Y21/Население_19!D$2)*100000</f>
        <v>21.604207135073672</v>
      </c>
      <c r="AJ21">
        <f>(Z21/Население_19!E$2)*100000</f>
        <v>26.537858405315966</v>
      </c>
      <c r="AK21">
        <f>(AA21/Население_19!F$2)*100000</f>
        <v>20.348697843144567</v>
      </c>
      <c r="AL21">
        <f>(AB21/Население_19!G$2)*100000</f>
        <v>14.103287348069131</v>
      </c>
      <c r="AM21">
        <f>(AC21/Население_19!H$2)*100000</f>
        <v>9.6121019678292878</v>
      </c>
      <c r="AN21">
        <f>(AD21/Население_19!I$2)*100000</f>
        <v>2.7320911425605154</v>
      </c>
      <c r="AO21">
        <f>(AE21/Население_19!J$2)*100000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(V22/Население_19!A$2)*100000</f>
        <v>8.7436845886856709</v>
      </c>
      <c r="AG22">
        <f>(W22/Население_19!B$2)*100000</f>
        <v>16.468039003250272</v>
      </c>
      <c r="AH22">
        <f>(X22/Население_19!C$2)*100000</f>
        <v>19.970974123472903</v>
      </c>
      <c r="AI22">
        <f>(Y22/Население_19!D$2)*100000</f>
        <v>22.836025962950679</v>
      </c>
      <c r="AJ22">
        <f>(Z22/Население_19!E$2)*100000</f>
        <v>26.852536568224846</v>
      </c>
      <c r="AK22">
        <f>(AA22/Население_19!F$2)*100000</f>
        <v>21.307537008528342</v>
      </c>
      <c r="AL22">
        <f>(AB22/Население_19!G$2)*100000</f>
        <v>15.10048948379119</v>
      </c>
      <c r="AM22">
        <f>(AC22/Население_19!H$2)*100000</f>
        <v>8.6177465918469487</v>
      </c>
      <c r="AN22">
        <f>(AD22/Население_19!I$2)*100000</f>
        <v>0</v>
      </c>
      <c r="AO22">
        <f>(AE22/Население_19!J$2)*100000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(V23/Население_19!A$2)*100000</f>
        <v>9.123844788193745</v>
      </c>
      <c r="AG23">
        <f>(W23/Население_19!B$2)*100000</f>
        <v>19.068255687973998</v>
      </c>
      <c r="AH23">
        <f>(X23/Население_19!C$2)*100000</f>
        <v>22.375855824205239</v>
      </c>
      <c r="AI23">
        <f>(Y23/Население_19!D$2)*100000</f>
        <v>24.731131851992231</v>
      </c>
      <c r="AJ23">
        <f>(Z23/Население_19!E$2)*100000</f>
        <v>27.272107452103363</v>
      </c>
      <c r="AK23">
        <f>(AA23/Население_19!F$2)*100000</f>
        <v>21.733687748698909</v>
      </c>
      <c r="AL23">
        <f>(AB23/Население_19!G$2)*100000</f>
        <v>14.815574587870604</v>
      </c>
      <c r="AM23">
        <f>(AC23/Население_19!H$2)*100000</f>
        <v>8.9491983838410611</v>
      </c>
      <c r="AN23">
        <f>(AD23/Население_19!I$2)*100000</f>
        <v>0</v>
      </c>
      <c r="AO23">
        <f>(AE23/Население_19!J$2)*100000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(V24/Население_19!A$2)*100000</f>
        <v>9.1998768280953591</v>
      </c>
      <c r="AG24">
        <f>(W24/Население_19!B$2)*100000</f>
        <v>20.079451065366559</v>
      </c>
      <c r="AH24">
        <f>(X24/Население_19!C$2)*100000</f>
        <v>22.898656193929661</v>
      </c>
      <c r="AI24">
        <f>(Y24/Население_19!D$2)*100000</f>
        <v>24.731131851992231</v>
      </c>
      <c r="AJ24">
        <f>(Z24/Население_19!E$2)*100000</f>
        <v>26.432965684346335</v>
      </c>
      <c r="AK24">
        <f>(AA24/Население_19!F$2)*100000</f>
        <v>22.159838488869475</v>
      </c>
      <c r="AL24">
        <f>(AB24/Население_19!G$2)*100000</f>
        <v>13.675915004188248</v>
      </c>
      <c r="AM24">
        <f>(AC24/Население_19!H$2)*100000</f>
        <v>8.6177465918469487</v>
      </c>
      <c r="AN24">
        <f>(AD24/Население_19!I$2)*100000</f>
        <v>0</v>
      </c>
      <c r="AO24">
        <f>(AE24/Население_19!J$2)*100000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(V25/Население_19!A$2)*100000</f>
        <v>8.5916205088824427</v>
      </c>
      <c r="AG25">
        <f>(W25/Население_19!B$2)*100000</f>
        <v>23.690863127482846</v>
      </c>
      <c r="AH25">
        <f>(X25/Население_19!C$2)*100000</f>
        <v>23.735136785488734</v>
      </c>
      <c r="AI25">
        <f>(Y25/Население_19!D$2)*100000</f>
        <v>25.204908324252617</v>
      </c>
      <c r="AJ25">
        <f>(Z25/Население_19!E$2)*100000</f>
        <v>27.062322010164106</v>
      </c>
      <c r="AK25">
        <f>(AA25/Население_19!F$2)*100000</f>
        <v>22.266376173912118</v>
      </c>
      <c r="AL25">
        <f>(AB25/Население_19!G$2)*100000</f>
        <v>13.675915004188248</v>
      </c>
      <c r="AM25">
        <f>(AC25/Население_19!H$2)*100000</f>
        <v>8.6177465918469487</v>
      </c>
      <c r="AN25">
        <f>(AD25/Население_19!I$2)*100000</f>
        <v>0</v>
      </c>
      <c r="AO25">
        <f>(AE25/Население_19!J$2)*100000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(V26/Население_19!A$2)*100000</f>
        <v>8.2874923492759844</v>
      </c>
      <c r="AG26">
        <f>(W26/Население_19!B$2)*100000</f>
        <v>24.413145539906104</v>
      </c>
      <c r="AH26">
        <f>(X26/Население_19!C$2)*100000</f>
        <v>24.362497229158041</v>
      </c>
      <c r="AI26">
        <f>(Y26/Население_19!D$2)*100000</f>
        <v>26.436727152129627</v>
      </c>
      <c r="AJ26">
        <f>(Z26/Население_19!E$2)*100000</f>
        <v>28.42592738276927</v>
      </c>
      <c r="AK26">
        <f>(AA26/Население_19!F$2)*100000</f>
        <v>23.012139969210608</v>
      </c>
      <c r="AL26">
        <f>(AB26/Население_19!G$2)*100000</f>
        <v>13.960829900108838</v>
      </c>
      <c r="AM26">
        <f>(AC26/Население_19!H$2)*100000</f>
        <v>8.6177465918469487</v>
      </c>
      <c r="AN26">
        <f>(AD26/Население_19!I$2)*100000</f>
        <v>0</v>
      </c>
      <c r="AO26">
        <f>(AE26/Население_19!J$2)*100000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(V27/Население_19!A$2)*100000</f>
        <v>8.2114603093743703</v>
      </c>
      <c r="AG27">
        <f>(W27/Население_19!B$2)*100000</f>
        <v>25.713253882267963</v>
      </c>
      <c r="AH27">
        <f>(X27/Население_19!C$2)*100000</f>
        <v>26.976499077780147</v>
      </c>
      <c r="AI27">
        <f>(Y27/Население_19!D$2)*100000</f>
        <v>28.14232245226702</v>
      </c>
      <c r="AJ27">
        <f>(Z27/Население_19!E$2)*100000</f>
        <v>31.048245407009983</v>
      </c>
      <c r="AK27">
        <f>(AA27/Население_19!F$2)*100000</f>
        <v>23.65136607946646</v>
      </c>
      <c r="AL27">
        <f>(AB27/Население_19!G$2)*100000</f>
        <v>14.245744796029426</v>
      </c>
      <c r="AM27">
        <f>(AC27/Население_19!H$2)*100000</f>
        <v>10.275005551817516</v>
      </c>
      <c r="AN27">
        <f>(AD27/Население_19!I$2)*100000</f>
        <v>0</v>
      </c>
      <c r="AO27">
        <f>(AE27/Население_19!J$2)*100000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(V28/Население_19!A$2)*100000</f>
        <v>7.755268069964683</v>
      </c>
      <c r="AG28">
        <f>(W28/Население_19!B$2)*100000</f>
        <v>27.302275189599133</v>
      </c>
      <c r="AH28">
        <f>(X28/Население_19!C$2)*100000</f>
        <v>27.708419595394336</v>
      </c>
      <c r="AI28">
        <f>(Y28/Население_19!D$2)*100000</f>
        <v>28.805609513431566</v>
      </c>
      <c r="AJ28">
        <f>(Z28/Население_19!E$2)*100000</f>
        <v>32.726528942524034</v>
      </c>
      <c r="AK28">
        <f>(AA28/Население_19!F$2)*100000</f>
        <v>24.929818299978159</v>
      </c>
      <c r="AL28">
        <f>(AB28/Население_19!G$2)*100000</f>
        <v>14.103287348069131</v>
      </c>
      <c r="AM28">
        <f>(AC28/Население_19!H$2)*100000</f>
        <v>10.275005551817516</v>
      </c>
      <c r="AN28">
        <f>(AD28/Население_19!I$2)*100000</f>
        <v>0</v>
      </c>
      <c r="AO28">
        <f>(AE28/Население_19!J$2)*100000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(V29/Население_19!A$2)*100000</f>
        <v>8.4395564290792127</v>
      </c>
      <c r="AG29">
        <f>(W29/Население_19!B$2)*100000</f>
        <v>30.335861321776818</v>
      </c>
      <c r="AH29">
        <f>(X29/Население_19!C$2)*100000</f>
        <v>28.544900186953409</v>
      </c>
      <c r="AI29">
        <f>(Y29/Население_19!D$2)*100000</f>
        <v>30.226938930212725</v>
      </c>
      <c r="AJ29">
        <f>(Z29/Население_19!E$2)*100000</f>
        <v>34.614597919977342</v>
      </c>
      <c r="AK29">
        <f>(AA29/Население_19!F$2)*100000</f>
        <v>25.249431355106086</v>
      </c>
      <c r="AL29">
        <f>(AB29/Население_19!G$2)*100000</f>
        <v>14.103287348069131</v>
      </c>
      <c r="AM29">
        <f>(AC29/Население_19!H$2)*100000</f>
        <v>10.937909135805743</v>
      </c>
      <c r="AN29">
        <f>(AD29/Население_19!I$2)*100000</f>
        <v>0</v>
      </c>
      <c r="AO29">
        <f>(AE29/Население_19!J$2)*100000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(V30/Население_19!A$2)*100000</f>
        <v>9.2759088679969732</v>
      </c>
      <c r="AG30">
        <f>(W30/Население_19!B$2)*100000</f>
        <v>32.647165041531238</v>
      </c>
      <c r="AH30">
        <f>(X30/Население_19!C$2)*100000</f>
        <v>29.067700556677835</v>
      </c>
      <c r="AI30">
        <f>(Y30/Население_19!D$2)*100000</f>
        <v>30.416449519116881</v>
      </c>
      <c r="AJ30">
        <f>(Z30/Население_19!E$2)*100000</f>
        <v>34.299919757068459</v>
      </c>
      <c r="AK30">
        <f>(AA30/Население_19!F$2)*100000</f>
        <v>25.142893670063444</v>
      </c>
      <c r="AL30">
        <f>(AB30/Население_19!G$2)*100000</f>
        <v>13.818372452148543</v>
      </c>
      <c r="AM30">
        <f>(AC30/Население_19!H$2)*100000</f>
        <v>11.269360927799857</v>
      </c>
      <c r="AN30">
        <f>(AD30/Население_19!I$2)*100000</f>
        <v>0</v>
      </c>
      <c r="AO30">
        <f>(AE30/Население_19!J$2)*100000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(V31/Население_19!A$2)*100000</f>
        <v>11.556870065045411</v>
      </c>
      <c r="AG31">
        <f>(W31/Население_19!B$2)*100000</f>
        <v>35.247381726254964</v>
      </c>
      <c r="AH31">
        <f>(X31/Население_19!C$2)*100000</f>
        <v>31.368022183465289</v>
      </c>
      <c r="AI31">
        <f>(Y31/Население_19!D$2)*100000</f>
        <v>31.837778935898044</v>
      </c>
      <c r="AJ31">
        <f>(Z31/Население_19!E$2)*100000</f>
        <v>35.768417850643253</v>
      </c>
      <c r="AK31">
        <f>(AA31/Население_19!F$2)*100000</f>
        <v>24.716742929892877</v>
      </c>
      <c r="AL31">
        <f>(AB31/Население_19!G$2)*100000</f>
        <v>14.67311713991031</v>
      </c>
      <c r="AM31">
        <f>(AC31/Население_19!H$2)*100000</f>
        <v>10.937909135805743</v>
      </c>
      <c r="AN31">
        <f>(AD31/Население_19!I$2)*100000</f>
        <v>2.7320911425605154</v>
      </c>
      <c r="AO31">
        <f>(AE31/Население_19!J$2)*100000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(V32/Население_19!A$2)*100000</f>
        <v>13.913863301995463</v>
      </c>
      <c r="AG32">
        <f>(W32/Население_19!B$2)*100000</f>
        <v>38.714337305886602</v>
      </c>
      <c r="AH32">
        <f>(X32/Население_19!C$2)*100000</f>
        <v>32.83186321869367</v>
      </c>
      <c r="AI32">
        <f>(Y32/Население_19!D$2)*100000</f>
        <v>31.269247169185576</v>
      </c>
      <c r="AJ32">
        <f>(Z32/Население_19!E$2)*100000</f>
        <v>35.45373968773437</v>
      </c>
      <c r="AK32">
        <f>(AA32/Население_19!F$2)*100000</f>
        <v>24.716742929892877</v>
      </c>
      <c r="AL32">
        <f>(AB32/Население_19!G$2)*100000</f>
        <v>14.958032035830897</v>
      </c>
      <c r="AM32">
        <f>(AC32/Население_19!H$2)*100000</f>
        <v>10.937909135805743</v>
      </c>
      <c r="AN32">
        <f>(AD32/Население_19!I$2)*100000</f>
        <v>5.4641822851210309</v>
      </c>
      <c r="AO32">
        <f>(AE32/Население_19!J$2)*100000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(V33/Население_19!A$2)*100000</f>
        <v>13.989895341897077</v>
      </c>
      <c r="AG33">
        <f>(W33/Население_19!B$2)*100000</f>
        <v>39.581076200794513</v>
      </c>
      <c r="AH33">
        <f>(X33/Население_19!C$2)*100000</f>
        <v>32.727303144748781</v>
      </c>
      <c r="AI33">
        <f>(Y33/Население_19!D$2)*100000</f>
        <v>31.269247169185576</v>
      </c>
      <c r="AJ33">
        <f>(Z33/Население_19!E$2)*100000</f>
        <v>36.50266689743065</v>
      </c>
      <c r="AK33">
        <f>(AA33/Население_19!F$2)*100000</f>
        <v>25.888657465361934</v>
      </c>
      <c r="AL33">
        <f>(AB33/Население_19!G$2)*100000</f>
        <v>15.38540437971178</v>
      </c>
      <c r="AM33">
        <f>(AC33/Население_19!H$2)*100000</f>
        <v>10.937909135805743</v>
      </c>
      <c r="AN33">
        <f>(AD33/Население_19!I$2)*100000</f>
        <v>5.4641822851210309</v>
      </c>
      <c r="AO33">
        <f>(AE33/Население_19!J$2)*100000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(V34/Население_19!A$2)*100000</f>
        <v>16.498952658650357</v>
      </c>
      <c r="AG34">
        <f>(W34/Население_19!B$2)*100000</f>
        <v>42.470205850487545</v>
      </c>
      <c r="AH34">
        <f>(X34/Население_19!C$2)*100000</f>
        <v>35.236744919426002</v>
      </c>
      <c r="AI34">
        <f>(Y34/Население_19!D$2)*100000</f>
        <v>32.59582129151466</v>
      </c>
      <c r="AJ34">
        <f>(Z34/Население_19!E$2)*100000</f>
        <v>37.236915944218048</v>
      </c>
      <c r="AK34">
        <f>(AA34/Население_19!F$2)*100000</f>
        <v>25.355969040148729</v>
      </c>
      <c r="AL34">
        <f>(AB34/Население_19!G$2)*100000</f>
        <v>15.670319275632369</v>
      </c>
      <c r="AM34">
        <f>(AC34/Население_19!H$2)*100000</f>
        <v>10.937909135805743</v>
      </c>
      <c r="AN34">
        <f>(AD34/Население_19!I$2)*100000</f>
        <v>5.4641822851210309</v>
      </c>
      <c r="AO34">
        <f>(AE34/Население_19!J$2)*100000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(V35/Население_19!A$2)*100000</f>
        <v>17.867529376879418</v>
      </c>
      <c r="AG35">
        <f>(W35/Население_19!B$2)*100000</f>
        <v>46.226074395088482</v>
      </c>
      <c r="AH35">
        <f>(X35/Население_19!C$2)*100000</f>
        <v>36.073225510985083</v>
      </c>
      <c r="AI35">
        <f>(Y35/Население_19!D$2)*100000</f>
        <v>34.017150708295823</v>
      </c>
      <c r="AJ35">
        <f>(Z35/Население_19!E$2)*100000</f>
        <v>36.712452339369911</v>
      </c>
      <c r="AK35">
        <f>(AA35/Население_19!F$2)*100000</f>
        <v>25.355969040148729</v>
      </c>
      <c r="AL35">
        <f>(AB35/Население_19!G$2)*100000</f>
        <v>15.38540437971178</v>
      </c>
      <c r="AM35">
        <f>(AC35/Население_19!H$2)*100000</f>
        <v>10.275005551817516</v>
      </c>
      <c r="AN35">
        <f>(AD35/Население_19!I$2)*100000</f>
        <v>5.4641822851210309</v>
      </c>
      <c r="AO35">
        <f>(AE35/Население_19!J$2)*100000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(V36/Население_19!A$2)*100000</f>
        <v>21.060875052747228</v>
      </c>
      <c r="AG36">
        <f>(W36/Население_19!B$2)*100000</f>
        <v>53.593355001805705</v>
      </c>
      <c r="AH36">
        <f>(X36/Население_19!C$2)*100000</f>
        <v>39.837388173000917</v>
      </c>
      <c r="AI36">
        <f>(Y36/Население_19!D$2)*100000</f>
        <v>33.827640119391674</v>
      </c>
      <c r="AJ36">
        <f>(Z36/Население_19!E$2)*100000</f>
        <v>35.558632408704</v>
      </c>
      <c r="AK36">
        <f>(AA36/Население_19!F$2)*100000</f>
        <v>24.503667559807592</v>
      </c>
      <c r="AL36">
        <f>(AB36/Население_19!G$2)*100000</f>
        <v>15.527861827672075</v>
      </c>
      <c r="AM36">
        <f>(AC36/Население_19!H$2)*100000</f>
        <v>11.269360927799857</v>
      </c>
      <c r="AN36">
        <f>(AD36/Население_19!I$2)*100000</f>
        <v>5.4641822851210309</v>
      </c>
      <c r="AO36">
        <f>(AE36/Население_19!J$2)*100000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(V37/Население_19!A$2)*100000</f>
        <v>23.113740130090822</v>
      </c>
      <c r="AG37">
        <f>(W37/Население_19!B$2)*100000</f>
        <v>59.08270133622247</v>
      </c>
      <c r="AH37">
        <f>(X37/Население_19!C$2)*100000</f>
        <v>42.451390021623027</v>
      </c>
      <c r="AI37">
        <f>(Y37/Население_19!D$2)*100000</f>
        <v>36.101767186241531</v>
      </c>
      <c r="AJ37">
        <f>(Z37/Население_19!E$2)*100000</f>
        <v>39.229877642640986</v>
      </c>
      <c r="AK37">
        <f>(AA37/Население_19!F$2)*100000</f>
        <v>26.421345890575139</v>
      </c>
      <c r="AL37">
        <f>(AB37/Население_19!G$2)*100000</f>
        <v>15.38540437971178</v>
      </c>
      <c r="AM37">
        <f>(AC37/Население_19!H$2)*100000</f>
        <v>10.606457343811629</v>
      </c>
      <c r="AN37">
        <f>(AD37/Население_19!I$2)*100000</f>
        <v>5.4641822851210309</v>
      </c>
      <c r="AO37">
        <f>(AE37/Население_19!J$2)*100000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(V38/Население_19!A$2)*100000</f>
        <v>26.002957646352172</v>
      </c>
      <c r="AG38">
        <f>(W38/Население_19!B$2)*100000</f>
        <v>66.449981942939687</v>
      </c>
      <c r="AH38">
        <f>(X38/Население_19!C$2)*100000</f>
        <v>46.110992609693973</v>
      </c>
      <c r="AI38">
        <f>(Y38/Население_19!D$2)*100000</f>
        <v>38.28113895863931</v>
      </c>
      <c r="AJ38">
        <f>(Z38/Население_19!E$2)*100000</f>
        <v>41.537517503972808</v>
      </c>
      <c r="AK38">
        <f>(AA38/Население_19!F$2)*100000</f>
        <v>27.167109685873633</v>
      </c>
      <c r="AL38">
        <f>(AB38/Население_19!G$2)*100000</f>
        <v>16.809978859314722</v>
      </c>
      <c r="AM38">
        <f>(AC38/Население_19!H$2)*100000</f>
        <v>10.606457343811629</v>
      </c>
      <c r="AN38">
        <f>(AD38/Население_19!I$2)*100000</f>
        <v>8.1962734276815468</v>
      </c>
      <c r="AO38">
        <f>(AE38/Население_19!J$2)*100000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(V39/Население_19!A$2)*100000</f>
        <v>27.827726603990925</v>
      </c>
      <c r="AG39">
        <f>(W39/Население_19!B$2)*100000</f>
        <v>68.761285662694107</v>
      </c>
      <c r="AH39">
        <f>(X39/Население_19!C$2)*100000</f>
        <v>47.783953792812127</v>
      </c>
      <c r="AI39">
        <f>(Y39/Население_19!D$2)*100000</f>
        <v>39.986734258776714</v>
      </c>
      <c r="AJ39">
        <f>(Z39/Население_19!E$2)*100000</f>
        <v>42.481551992699465</v>
      </c>
      <c r="AK39">
        <f>(AA39/Население_19!F$2)*100000</f>
        <v>28.232486536300051</v>
      </c>
      <c r="AL39">
        <f>(AB39/Население_19!G$2)*100000</f>
        <v>17.379808651155901</v>
      </c>
      <c r="AM39">
        <f>(AC39/Население_19!H$2)*100000</f>
        <v>11.269360927799857</v>
      </c>
      <c r="AN39">
        <f>(AD39/Население_19!I$2)*100000</f>
        <v>8.1962734276815468</v>
      </c>
      <c r="AO39">
        <f>(AE39/Население_19!J$2)*100000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(V40/Население_19!A$2)*100000</f>
        <v>28.435982923203838</v>
      </c>
      <c r="AG40">
        <f>(W40/Население_19!B$2)*100000</f>
        <v>70.061394005055973</v>
      </c>
      <c r="AH40">
        <f>(X40/Население_19!C$2)*100000</f>
        <v>47.783953792812127</v>
      </c>
      <c r="AI40">
        <f>(Y40/Население_19!D$2)*100000</f>
        <v>39.512957786516317</v>
      </c>
      <c r="AJ40">
        <f>(Z40/Население_19!E$2)*100000</f>
        <v>42.376659271729835</v>
      </c>
      <c r="AK40">
        <f>(AA40/Население_19!F$2)*100000</f>
        <v>28.125948851257409</v>
      </c>
      <c r="AL40">
        <f>(AB40/Население_19!G$2)*100000</f>
        <v>17.379808651155901</v>
      </c>
      <c r="AM40">
        <f>(AC40/Население_19!H$2)*100000</f>
        <v>11.60081271979397</v>
      </c>
      <c r="AN40">
        <f>(AD40/Население_19!I$2)*100000</f>
        <v>8.1962734276815468</v>
      </c>
      <c r="AO40">
        <f>(AE40/Население_19!J$2)*100000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(V41/Население_19!A$2)*100000</f>
        <v>29.804559641432899</v>
      </c>
      <c r="AG41">
        <f>(W41/Население_19!B$2)*100000</f>
        <v>72.083784759841095</v>
      </c>
      <c r="AH41">
        <f>(X41/Население_19!C$2)*100000</f>
        <v>47.57483364492235</v>
      </c>
      <c r="AI41">
        <f>(Y41/Население_19!D$2)*100000</f>
        <v>39.039181314255934</v>
      </c>
      <c r="AJ41">
        <f>(Z41/Население_19!E$2)*100000</f>
        <v>40.908161178155041</v>
      </c>
      <c r="AK41">
        <f>(AA41/Население_19!F$2)*100000</f>
        <v>28.445561906385336</v>
      </c>
      <c r="AL41">
        <f>(AB41/Население_19!G$2)*100000</f>
        <v>18.37701078687796</v>
      </c>
      <c r="AM41">
        <f>(AC41/Население_19!H$2)*100000</f>
        <v>10.937909135805743</v>
      </c>
      <c r="AN41">
        <f>(AD41/Население_19!I$2)*100000</f>
        <v>8.1962734276815468</v>
      </c>
      <c r="AO41">
        <f>(AE41/Население_19!J$2)*100000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(V42/Население_19!A$2)*100000</f>
        <v>30.869008200055504</v>
      </c>
      <c r="AG42">
        <f>(W42/Население_19!B$2)*100000</f>
        <v>73.528349584687618</v>
      </c>
      <c r="AH42">
        <f>(X42/Население_19!C$2)*100000</f>
        <v>49.247794828040497</v>
      </c>
      <c r="AI42">
        <f>(Y42/Население_19!D$2)*100000</f>
        <v>40.176244847680863</v>
      </c>
      <c r="AJ42">
        <f>(Z42/Население_19!E$2)*100000</f>
        <v>42.061981108820952</v>
      </c>
      <c r="AK42">
        <f>(AA42/Население_19!F$2)*100000</f>
        <v>29.084788016641188</v>
      </c>
      <c r="AL42">
        <f>(AB42/Население_19!G$2)*100000</f>
        <v>19.231755474639723</v>
      </c>
      <c r="AM42">
        <f>(AC42/Население_19!H$2)*100000</f>
        <v>10.606457343811629</v>
      </c>
      <c r="AN42">
        <f>(AD42/Население_19!I$2)*100000</f>
        <v>13.660455712802579</v>
      </c>
      <c r="AO42">
        <f>(AE42/Население_19!J$2)*100000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(V43/Население_19!A$2)*100000</f>
        <v>31.857424718776489</v>
      </c>
      <c r="AG43">
        <f>(W43/Население_19!B$2)*100000</f>
        <v>75.98410978692668</v>
      </c>
      <c r="AH43">
        <f>(X43/Население_19!C$2)*100000</f>
        <v>50.920756011158645</v>
      </c>
      <c r="AI43">
        <f>(Y43/Население_19!D$2)*100000</f>
        <v>41.597574264462033</v>
      </c>
      <c r="AJ43">
        <f>(Z43/Население_19!E$2)*100000</f>
        <v>41.537517503972808</v>
      </c>
      <c r="AK43">
        <f>(AA43/Население_19!F$2)*100000</f>
        <v>29.084788016641188</v>
      </c>
      <c r="AL43">
        <f>(AB43/Население_19!G$2)*100000</f>
        <v>20.798787402202962</v>
      </c>
      <c r="AM43">
        <f>(AC43/Население_19!H$2)*100000</f>
        <v>10.606457343811629</v>
      </c>
      <c r="AN43">
        <f>(AD43/Население_19!I$2)*100000</f>
        <v>13.660455712802579</v>
      </c>
      <c r="AO43">
        <f>(AE43/Население_19!J$2)*100000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(V44/Население_19!A$2)*100000</f>
        <v>31.553296559170033</v>
      </c>
      <c r="AG44">
        <f>(W44/Население_19!B$2)*100000</f>
        <v>77.428674611773204</v>
      </c>
      <c r="AH44">
        <f>(X44/Население_19!C$2)*100000</f>
        <v>54.266678377394953</v>
      </c>
      <c r="AI44">
        <f>(Y44/Население_19!D$2)*100000</f>
        <v>44.91400957028474</v>
      </c>
      <c r="AJ44">
        <f>(Z44/Население_19!E$2)*100000</f>
        <v>43.110908318517232</v>
      </c>
      <c r="AK44">
        <f>(AA44/Население_19!F$2)*100000</f>
        <v>30.363240237152887</v>
      </c>
      <c r="AL44">
        <f>(AB44/Население_19!G$2)*100000</f>
        <v>21.938446985885317</v>
      </c>
      <c r="AM44">
        <f>(AC44/Население_19!H$2)*100000</f>
        <v>9.6121019678292878</v>
      </c>
      <c r="AN44">
        <f>(AD44/Население_19!I$2)*100000</f>
        <v>16.392546855363094</v>
      </c>
      <c r="AO44">
        <f>(AE44/Население_19!J$2)*100000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(V45/Население_19!A$2)*100000</f>
        <v>31.401232479366804</v>
      </c>
      <c r="AG45">
        <f>(W45/Население_19!B$2)*100000</f>
        <v>80.462260743950878</v>
      </c>
      <c r="AH45">
        <f>(X45/Население_19!C$2)*100000</f>
        <v>57.612600743631248</v>
      </c>
      <c r="AI45">
        <f>(Y45/Население_19!D$2)*100000</f>
        <v>47.188136637134605</v>
      </c>
      <c r="AJ45">
        <f>(Z45/Население_19!E$2)*100000</f>
        <v>46.152797226636459</v>
      </c>
      <c r="AK45">
        <f>(AA45/Население_19!F$2)*100000</f>
        <v>30.682853292280814</v>
      </c>
      <c r="AL45">
        <f>(AB45/Население_19!G$2)*100000</f>
        <v>22.793191673647083</v>
      </c>
      <c r="AM45">
        <f>(AC45/Население_19!H$2)*100000</f>
        <v>10.937909135805743</v>
      </c>
      <c r="AN45">
        <f>(AD45/Население_19!I$2)*100000</f>
        <v>13.660455712802579</v>
      </c>
      <c r="AO45">
        <f>(AE45/Население_19!J$2)*100000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(V46/Население_19!A$2)*100000</f>
        <v>29.804559641432899</v>
      </c>
      <c r="AG46">
        <f>(W46/Население_19!B$2)*100000</f>
        <v>79.739978331527638</v>
      </c>
      <c r="AH46">
        <f>(X46/Население_19!C$2)*100000</f>
        <v>58.030841039410781</v>
      </c>
      <c r="AI46">
        <f>(Y46/Население_19!D$2)*100000</f>
        <v>48.704221348367838</v>
      </c>
      <c r="AJ46">
        <f>(Z46/Население_19!E$2)*100000</f>
        <v>47.411509878271993</v>
      </c>
      <c r="AK46">
        <f>(AA46/Население_19!F$2)*100000</f>
        <v>31.322079402536662</v>
      </c>
      <c r="AL46">
        <f>(AB46/Население_19!G$2)*100000</f>
        <v>23.647936361408846</v>
      </c>
      <c r="AM46">
        <f>(AC46/Население_19!H$2)*100000</f>
        <v>10.606457343811629</v>
      </c>
      <c r="AN46">
        <f>(AD46/Население_19!I$2)*100000</f>
        <v>10.928364570242062</v>
      </c>
      <c r="AO46">
        <f>(AE46/Население_19!J$2)*100000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(V47/Население_19!A$2)*100000</f>
        <v>30.184719840940971</v>
      </c>
      <c r="AG47">
        <f>(W47/Население_19!B$2)*100000</f>
        <v>81.328999638858804</v>
      </c>
      <c r="AH47">
        <f>(X47/Население_19!C$2)*100000</f>
        <v>59.181001852804513</v>
      </c>
      <c r="AI47">
        <f>(Y47/Население_19!D$2)*100000</f>
        <v>49.462263703984462</v>
      </c>
      <c r="AJ47">
        <f>(Z47/Население_19!E$2)*100000</f>
        <v>47.411509878271993</v>
      </c>
      <c r="AK47">
        <f>(AA47/Население_19!F$2)*100000</f>
        <v>30.895928662366092</v>
      </c>
      <c r="AL47">
        <f>(AB47/Население_19!G$2)*100000</f>
        <v>23.790393809369142</v>
      </c>
      <c r="AM47">
        <f>(AC47/Население_19!H$2)*100000</f>
        <v>10.606457343811629</v>
      </c>
      <c r="AN47">
        <f>(AD47/Население_19!I$2)*100000</f>
        <v>10.928364570242062</v>
      </c>
      <c r="AO47">
        <f>(AE47/Население_19!J$2)*100000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(V48/Население_19!A$2)*100000</f>
        <v>29.424399441924823</v>
      </c>
      <c r="AG48">
        <f>(W48/Население_19!B$2)*100000</f>
        <v>81.184543156374133</v>
      </c>
      <c r="AH48">
        <f>(X48/Население_19!C$2)*100000</f>
        <v>59.390122000694276</v>
      </c>
      <c r="AI48">
        <f>(Y48/Население_19!D$2)*100000</f>
        <v>50.978348415217702</v>
      </c>
      <c r="AJ48">
        <f>(Z48/Население_19!E$2)*100000</f>
        <v>47.516402599241623</v>
      </c>
      <c r="AK48">
        <f>(AA48/Население_19!F$2)*100000</f>
        <v>32.493993938005723</v>
      </c>
      <c r="AL48">
        <f>(AB48/Население_19!G$2)*100000</f>
        <v>23.647936361408846</v>
      </c>
      <c r="AM48">
        <f>(AC48/Население_19!H$2)*100000</f>
        <v>10.606457343811629</v>
      </c>
      <c r="AN48">
        <f>(AD48/Население_19!I$2)*100000</f>
        <v>10.928364570242062</v>
      </c>
      <c r="AO48">
        <f>(AE48/Население_19!J$2)*100000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(V49/Население_19!A$2)*100000</f>
        <v>29.500431481826443</v>
      </c>
      <c r="AG49">
        <f>(W49/Население_19!B$2)*100000</f>
        <v>85.373781148429032</v>
      </c>
      <c r="AH49">
        <f>(X49/Население_19!C$2)*100000</f>
        <v>60.435722740143127</v>
      </c>
      <c r="AI49">
        <f>(Y49/Население_19!D$2)*100000</f>
        <v>52.873454304259255</v>
      </c>
      <c r="AJ49">
        <f>(Z49/Население_19!E$2)*100000</f>
        <v>51.292540554148246</v>
      </c>
      <c r="AK49">
        <f>(AA49/Население_19!F$2)*100000</f>
        <v>35.263973749114406</v>
      </c>
      <c r="AL49">
        <f>(AB49/Население_19!G$2)*100000</f>
        <v>25.642340632852967</v>
      </c>
      <c r="AM49">
        <f>(AC49/Население_19!H$2)*100000</f>
        <v>10.937909135805743</v>
      </c>
      <c r="AN49">
        <f>(AD49/Население_19!I$2)*100000</f>
        <v>10.928364570242062</v>
      </c>
      <c r="AO49">
        <f>(AE49/Население_19!J$2)*100000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(V50/Население_19!A$2)*100000</f>
        <v>28.28391884340061</v>
      </c>
      <c r="AG50">
        <f>(W50/Население_19!B$2)*100000</f>
        <v>81.906825568797402</v>
      </c>
      <c r="AH50">
        <f>(X50/Население_19!C$2)*100000</f>
        <v>60.749402961977772</v>
      </c>
      <c r="AI50">
        <f>(Y50/Население_19!D$2)*100000</f>
        <v>56.284644904534041</v>
      </c>
      <c r="AJ50">
        <f>(Z50/Население_19!E$2)*100000</f>
        <v>55.90782027681189</v>
      </c>
      <c r="AK50">
        <f>(AA50/Население_19!F$2)*100000</f>
        <v>38.779717355521583</v>
      </c>
      <c r="AL50">
        <f>(AB50/Население_19!G$2)*100000</f>
        <v>26.782000216535323</v>
      </c>
      <c r="AM50">
        <f>(AC50/Население_19!H$2)*100000</f>
        <v>12.926619887770425</v>
      </c>
      <c r="AN50">
        <f>(AD50/Население_19!I$2)*100000</f>
        <v>10.928364570242062</v>
      </c>
      <c r="AO50">
        <f>(AE50/Население_19!J$2)*100000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(V51/Население_19!A$2)*100000</f>
        <v>26.839310085269933</v>
      </c>
      <c r="AG51">
        <f>(W51/Население_19!B$2)*100000</f>
        <v>78.439869989165757</v>
      </c>
      <c r="AH51">
        <f>(X51/Население_19!C$2)*100000</f>
        <v>60.331162666198232</v>
      </c>
      <c r="AI51">
        <f>(Y51/Население_19!D$2)*100000</f>
        <v>54.579049604396644</v>
      </c>
      <c r="AJ51">
        <f>(Z51/Население_19!E$2)*100000</f>
        <v>54.963785788085232</v>
      </c>
      <c r="AK51">
        <f>(AA51/Население_19!F$2)*100000</f>
        <v>38.779717355521583</v>
      </c>
      <c r="AL51">
        <f>(AB51/Население_19!G$2)*100000</f>
        <v>28.206574696138262</v>
      </c>
      <c r="AM51">
        <f>(AC51/Население_19!H$2)*100000</f>
        <v>13.920975263752764</v>
      </c>
      <c r="AN51">
        <f>(AD51/Население_19!I$2)*100000</f>
        <v>10.928364570242062</v>
      </c>
      <c r="AO51">
        <f>(AE51/Население_19!J$2)*100000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(V52/Население_19!A$2)*100000</f>
        <v>24.938509087729567</v>
      </c>
      <c r="AG52">
        <f>(W52/Население_19!B$2)*100000</f>
        <v>72.661610689779707</v>
      </c>
      <c r="AH52">
        <f>(X52/Население_19!C$2)*100000</f>
        <v>59.076441778859625</v>
      </c>
      <c r="AI52">
        <f>(Y52/Население_19!D$2)*100000</f>
        <v>56.000379021177807</v>
      </c>
      <c r="AJ52">
        <f>(Z52/Население_19!E$2)*100000</f>
        <v>55.278463950994116</v>
      </c>
      <c r="AK52">
        <f>(AA52/Население_19!F$2)*100000</f>
        <v>40.697395686289134</v>
      </c>
      <c r="AL52">
        <f>(AB52/Население_19!G$2)*100000</f>
        <v>29.7736066237015</v>
      </c>
      <c r="AM52">
        <f>(AC52/Население_19!H$2)*100000</f>
        <v>16.241137807711556</v>
      </c>
      <c r="AN52">
        <f>(AD52/Население_19!I$2)*100000</f>
        <v>13.660455712802579</v>
      </c>
      <c r="AO52">
        <f>(AE52/Население_19!J$2)*100000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(V53/Население_19!A$2)*100000</f>
        <v>24.482316848319883</v>
      </c>
      <c r="AG53">
        <f>(W53/Население_19!B$2)*100000</f>
        <v>72.950523654749006</v>
      </c>
      <c r="AH53">
        <f>(X53/Население_19!C$2)*100000</f>
        <v>58.030841039410781</v>
      </c>
      <c r="AI53">
        <f>(Y53/Население_19!D$2)*100000</f>
        <v>55.810868432273658</v>
      </c>
      <c r="AJ53">
        <f>(Z53/Население_19!E$2)*100000</f>
        <v>54.963785788085232</v>
      </c>
      <c r="AK53">
        <f>(AA53/Население_19!F$2)*100000</f>
        <v>40.590858001246488</v>
      </c>
      <c r="AL53">
        <f>(AB53/Население_19!G$2)*100000</f>
        <v>29.48869172778091</v>
      </c>
      <c r="AM53">
        <f>(AC53/Население_19!H$2)*100000</f>
        <v>16.241137807711556</v>
      </c>
      <c r="AN53">
        <f>(AD53/Население_19!I$2)*100000</f>
        <v>13.660455712802579</v>
      </c>
      <c r="AO53">
        <f>(AE53/Население_19!J$2)*100000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(V54/Население_19!A$2)*100000</f>
        <v>24.634380928123111</v>
      </c>
      <c r="AG54">
        <f>(W54/Население_19!B$2)*100000</f>
        <v>73.094980137233662</v>
      </c>
      <c r="AH54">
        <f>(X54/Население_19!C$2)*100000</f>
        <v>58.867321630969862</v>
      </c>
      <c r="AI54">
        <f>(Y54/Население_19!D$2)*100000</f>
        <v>56.947931965698579</v>
      </c>
      <c r="AJ54">
        <f>(Z54/Население_19!E$2)*100000</f>
        <v>55.1735712300245</v>
      </c>
      <c r="AK54">
        <f>(AA54/Население_19!F$2)*100000</f>
        <v>41.230084111502343</v>
      </c>
      <c r="AL54">
        <f>(AB54/Население_19!G$2)*100000</f>
        <v>30.20097896758238</v>
      </c>
      <c r="AM54">
        <f>(AC54/Население_19!H$2)*100000</f>
        <v>16.904041391699785</v>
      </c>
      <c r="AN54">
        <f>(AD54/Население_19!I$2)*100000</f>
        <v>13.660455712802579</v>
      </c>
      <c r="AO54">
        <f>(AE54/Население_19!J$2)*100000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(V55/Население_19!A$2)*100000</f>
        <v>23.950092569008579</v>
      </c>
      <c r="AG55">
        <f>(W55/Население_19!B$2)*100000</f>
        <v>70.350306970025287</v>
      </c>
      <c r="AH55">
        <f>(X55/Население_19!C$2)*100000</f>
        <v>60.122042518308469</v>
      </c>
      <c r="AI55">
        <f>(Y55/Население_19!D$2)*100000</f>
        <v>57.705974321315203</v>
      </c>
      <c r="AJ55">
        <f>(Z55/Население_19!E$2)*100000</f>
        <v>56.11760571875115</v>
      </c>
      <c r="AK55">
        <f>(AA55/Население_19!F$2)*100000</f>
        <v>43.573913182440457</v>
      </c>
      <c r="AL55">
        <f>(AB55/Население_19!G$2)*100000</f>
        <v>31.340638551264739</v>
      </c>
      <c r="AM55">
        <f>(AC55/Население_19!H$2)*100000</f>
        <v>18.229848559676238</v>
      </c>
      <c r="AN55">
        <f>(AD55/Население_19!I$2)*100000</f>
        <v>13.660455712802579</v>
      </c>
      <c r="AO55">
        <f>(AE55/Население_19!J$2)*100000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(V56/Население_19!A$2)*100000</f>
        <v>23.189772169992434</v>
      </c>
      <c r="AG56">
        <f>(W56/Население_19!B$2)*100000</f>
        <v>68.183459732755509</v>
      </c>
      <c r="AH56">
        <f>(X56/Население_19!C$2)*100000</f>
        <v>59.285561926749395</v>
      </c>
      <c r="AI56">
        <f>(Y56/Население_19!D$2)*100000</f>
        <v>58.558771971383905</v>
      </c>
      <c r="AJ56">
        <f>(Z56/Население_19!E$2)*100000</f>
        <v>57.376318370386684</v>
      </c>
      <c r="AK56">
        <f>(AA56/Население_19!F$2)*100000</f>
        <v>45.491591513208007</v>
      </c>
      <c r="AL56">
        <f>(AB56/Население_19!G$2)*100000</f>
        <v>32.622755582907388</v>
      </c>
      <c r="AM56">
        <f>(AC56/Население_19!H$2)*100000</f>
        <v>19.224203935658576</v>
      </c>
      <c r="AN56">
        <f>(AD56/Население_19!I$2)*100000</f>
        <v>8.1962734276815468</v>
      </c>
      <c r="AO56">
        <f>(AE56/Население_19!J$2)*100000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(V57/Население_19!A$2)*100000</f>
        <v>22.125323611369833</v>
      </c>
      <c r="AG57">
        <f>(W57/Население_19!B$2)*100000</f>
        <v>66.738894907909</v>
      </c>
      <c r="AH57">
        <f>(X57/Население_19!C$2)*100000</f>
        <v>60.017482444363587</v>
      </c>
      <c r="AI57">
        <f>(Y57/Население_19!D$2)*100000</f>
        <v>57.895484910219359</v>
      </c>
      <c r="AJ57">
        <f>(Z57/Население_19!E$2)*100000</f>
        <v>60.10352911559702</v>
      </c>
      <c r="AK57">
        <f>(AA57/Население_19!F$2)*100000</f>
        <v>47.409269843975558</v>
      </c>
      <c r="AL57">
        <f>(AB57/Население_19!G$2)*100000</f>
        <v>34.189787510470623</v>
      </c>
      <c r="AM57">
        <f>(AC57/Население_19!H$2)*100000</f>
        <v>25.85323977554085</v>
      </c>
      <c r="AN57">
        <f>(AD57/Население_19!I$2)*100000</f>
        <v>10.928364570242062</v>
      </c>
      <c r="AO57">
        <f>(AE57/Население_19!J$2)*100000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(V58/Население_19!A$2)*100000</f>
        <v>21.745163411861757</v>
      </c>
      <c r="AG58">
        <f>(W58/Население_19!B$2)*100000</f>
        <v>64.860960635608521</v>
      </c>
      <c r="AH58">
        <f>(X58/Население_19!C$2)*100000</f>
        <v>58.971881704914743</v>
      </c>
      <c r="AI58">
        <f>(Y58/Население_19!D$2)*100000</f>
        <v>56.853176671246509</v>
      </c>
      <c r="AJ58">
        <f>(Z58/Население_19!E$2)*100000</f>
        <v>61.362241767232561</v>
      </c>
      <c r="AK58">
        <f>(AA58/Население_19!F$2)*100000</f>
        <v>48.474646694401976</v>
      </c>
      <c r="AL58">
        <f>(AB58/Население_19!G$2)*100000</f>
        <v>35.186989646192679</v>
      </c>
      <c r="AM58">
        <f>(AC58/Население_19!H$2)*100000</f>
        <v>28.836305903487869</v>
      </c>
      <c r="AN58">
        <f>(AD58/Население_19!I$2)*100000</f>
        <v>8.1962734276815468</v>
      </c>
      <c r="AO58">
        <f>(AE58/Население_19!J$2)*100000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(V59/Население_19!A$2)*100000</f>
        <v>19.920394454223008</v>
      </c>
      <c r="AG59">
        <f>(W59/Население_19!B$2)*100000</f>
        <v>61.827374503430846</v>
      </c>
      <c r="AH59">
        <f>(X59/Население_19!C$2)*100000</f>
        <v>54.789478747119368</v>
      </c>
      <c r="AI59">
        <f>(Y59/Население_19!D$2)*100000</f>
        <v>57.326953143506898</v>
      </c>
      <c r="AJ59">
        <f>(Z59/Население_19!E$2)*100000</f>
        <v>60.523099999475541</v>
      </c>
      <c r="AK59">
        <f>(AA59/Население_19!F$2)*100000</f>
        <v>49.753098914913679</v>
      </c>
      <c r="AL59">
        <f>(AB59/Население_19!G$2)*100000</f>
        <v>37.751223709477976</v>
      </c>
      <c r="AM59">
        <f>(AC59/Население_19!H$2)*100000</f>
        <v>36.791148911346589</v>
      </c>
      <c r="AN59">
        <f>(AD59/Население_19!I$2)*100000</f>
        <v>24.588820283044644</v>
      </c>
      <c r="AO59">
        <f>(AE59/Население_19!J$2)*100000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(V60/Население_19!A$2)*100000</f>
        <v>18.703881815797175</v>
      </c>
      <c r="AG60">
        <f>(W60/Население_19!B$2)*100000</f>
        <v>59.804983748645718</v>
      </c>
      <c r="AH60">
        <f>(X60/Население_19!C$2)*100000</f>
        <v>53.534757859780761</v>
      </c>
      <c r="AI60">
        <f>(Y60/Население_19!D$2)*100000</f>
        <v>56.284644904534041</v>
      </c>
      <c r="AJ60">
        <f>(Z60/Население_19!E$2)*100000</f>
        <v>59.159494626870369</v>
      </c>
      <c r="AK60">
        <f>(AA60/Население_19!F$2)*100000</f>
        <v>49.966174284998964</v>
      </c>
      <c r="AL60">
        <f>(AB60/Население_19!G$2)*100000</f>
        <v>37.608766261517687</v>
      </c>
      <c r="AM60">
        <f>(AC60/Население_19!H$2)*100000</f>
        <v>41.100022207270065</v>
      </c>
      <c r="AN60">
        <f>(AD60/Население_19!I$2)*100000</f>
        <v>30.053002568165674</v>
      </c>
      <c r="AO60">
        <f>(AE60/Население_19!J$2)*100000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(V61/Население_19!A$2)*100000</f>
        <v>18.171657536485878</v>
      </c>
      <c r="AG61">
        <f>(W61/Население_19!B$2)*100000</f>
        <v>57.204767063921992</v>
      </c>
      <c r="AH61">
        <f>(X61/Население_19!C$2)*100000</f>
        <v>52.593717194276806</v>
      </c>
      <c r="AI61">
        <f>(Y61/Население_19!D$2)*100000</f>
        <v>56.474155493438197</v>
      </c>
      <c r="AJ61">
        <f>(Z61/Население_19!E$2)*100000</f>
        <v>59.36928006880963</v>
      </c>
      <c r="AK61">
        <f>(AA61/Население_19!F$2)*100000</f>
        <v>50.711938080297458</v>
      </c>
      <c r="AL61">
        <f>(AB61/Население_19!G$2)*100000</f>
        <v>40.173000324802985</v>
      </c>
      <c r="AM61">
        <f>(AC61/Население_19!H$2)*100000</f>
        <v>49.386317007122898</v>
      </c>
      <c r="AN61">
        <f>(AD61/Население_19!I$2)*100000</f>
        <v>40.981367138407741</v>
      </c>
      <c r="AO61">
        <f>(AE61/Население_19!J$2)*100000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(V62/Население_19!A$2)*100000</f>
        <v>17.335305097568114</v>
      </c>
      <c r="AG62">
        <f>(W62/Население_19!B$2)*100000</f>
        <v>56.193571686529431</v>
      </c>
      <c r="AH62">
        <f>(X62/Население_19!C$2)*100000</f>
        <v>51.338996306938192</v>
      </c>
      <c r="AI62">
        <f>(Y62/Население_19!D$2)*100000</f>
        <v>56.853176671246509</v>
      </c>
      <c r="AJ62">
        <f>(Z62/Население_19!E$2)*100000</f>
        <v>62.096490814019965</v>
      </c>
      <c r="AK62">
        <f>(AA62/Население_19!F$2)*100000</f>
        <v>50.498862710212173</v>
      </c>
      <c r="AL62">
        <f>(AB62/Население_19!G$2)*100000</f>
        <v>41.31265990848533</v>
      </c>
      <c r="AM62">
        <f>(AC62/Население_19!H$2)*100000</f>
        <v>49.71776879911701</v>
      </c>
      <c r="AN62">
        <f>(AD62/Население_19!I$2)*100000</f>
        <v>43.713458280968247</v>
      </c>
      <c r="AO62">
        <f>(AE62/Население_19!J$2)*100000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(V63/Население_19!A$2)*100000</f>
        <v>16.346888578847128</v>
      </c>
      <c r="AG63">
        <f>(W63/Население_19!B$2)*100000</f>
        <v>49.837486457204761</v>
      </c>
      <c r="AH63">
        <f>(X63/Население_19!C$2)*100000</f>
        <v>50.607075789324</v>
      </c>
      <c r="AI63">
        <f>(Y63/Население_19!D$2)*100000</f>
        <v>55.24233666556119</v>
      </c>
      <c r="AJ63">
        <f>(Z63/Население_19!E$2)*100000</f>
        <v>61.257349046262931</v>
      </c>
      <c r="AK63">
        <f>(AA63/Население_19!F$2)*100000</f>
        <v>51.351164190553298</v>
      </c>
      <c r="AL63">
        <f>(AB63/Население_19!G$2)*100000</f>
        <v>42.024947148286806</v>
      </c>
      <c r="AM63">
        <f>(AC63/Население_19!H$2)*100000</f>
        <v>51.706479551081699</v>
      </c>
      <c r="AN63">
        <f>(AD63/Население_19!I$2)*100000</f>
        <v>43.713458280968247</v>
      </c>
      <c r="AO63">
        <f>(AE63/Население_19!J$2)*100000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(V64/Население_19!A$2)*100000</f>
        <v>15.054343900519678</v>
      </c>
      <c r="AG64">
        <f>(W64/Население_19!B$2)*100000</f>
        <v>46.514987360057781</v>
      </c>
      <c r="AH64">
        <f>(X64/Население_19!C$2)*100000</f>
        <v>50.293395567489348</v>
      </c>
      <c r="AI64">
        <f>(Y64/Население_19!D$2)*100000</f>
        <v>55.431847254465339</v>
      </c>
      <c r="AJ64">
        <f>(Z64/Население_19!E$2)*100000</f>
        <v>61.991598093050335</v>
      </c>
      <c r="AK64">
        <f>(AA64/Население_19!F$2)*100000</f>
        <v>49.966174284998964</v>
      </c>
      <c r="AL64">
        <f>(AB64/Население_19!G$2)*100000</f>
        <v>43.449521627889752</v>
      </c>
      <c r="AM64">
        <f>(AC64/Население_19!H$2)*100000</f>
        <v>54.358093887034606</v>
      </c>
      <c r="AN64">
        <f>(AD64/Население_19!I$2)*100000</f>
        <v>49.177640566089288</v>
      </c>
      <c r="AO64">
        <f>(AE64/Население_19!J$2)*100000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(V65/Население_19!A$2)*100000</f>
        <v>14.750215740913221</v>
      </c>
      <c r="AG65">
        <f>(W65/Население_19!B$2)*100000</f>
        <v>45.50379198266522</v>
      </c>
      <c r="AH65">
        <f>(X65/Население_19!C$2)*100000</f>
        <v>49.456914975930268</v>
      </c>
      <c r="AI65">
        <f>(Y65/Население_19!D$2)*100000</f>
        <v>56.568910787890275</v>
      </c>
      <c r="AJ65">
        <f>(Z65/Население_19!E$2)*100000</f>
        <v>62.411168976928849</v>
      </c>
      <c r="AK65">
        <f>(AA65/Население_19!F$2)*100000</f>
        <v>50.818475765340089</v>
      </c>
      <c r="AL65">
        <f>(AB65/Население_19!G$2)*100000</f>
        <v>44.731638659532393</v>
      </c>
      <c r="AM65">
        <f>(AC65/Население_19!H$2)*100000</f>
        <v>57.672611806975738</v>
      </c>
      <c r="AN65">
        <f>(AD65/Население_19!I$2)*100000</f>
        <v>60.106005136331348</v>
      </c>
      <c r="AO65">
        <f>(AE65/Население_19!J$2)*100000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(V66/Население_19!A$2)*100000</f>
        <v>13.457671062585774</v>
      </c>
      <c r="AG66">
        <f>(W66/Население_19!B$2)*100000</f>
        <v>46.370530877573131</v>
      </c>
      <c r="AH66">
        <f>(X66/Население_19!C$2)*100000</f>
        <v>47.052033275197935</v>
      </c>
      <c r="AI66">
        <f>(Y66/Население_19!D$2)*100000</f>
        <v>53.631496659875872</v>
      </c>
      <c r="AJ66">
        <f>(Z66/Население_19!E$2)*100000</f>
        <v>62.830739860807356</v>
      </c>
      <c r="AK66">
        <f>(AA66/Население_19!F$2)*100000</f>
        <v>49.64656122987104</v>
      </c>
      <c r="AL66">
        <f>(AB66/Население_19!G$2)*100000</f>
        <v>44.589181211572104</v>
      </c>
      <c r="AM66">
        <f>(AC66/Население_19!H$2)*100000</f>
        <v>57.672611806975738</v>
      </c>
      <c r="AN66">
        <f>(AD66/Население_19!I$2)*100000</f>
        <v>54.641822851210314</v>
      </c>
      <c r="AO66">
        <f>(AE66/Население_19!J$2)*100000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(V67/Население_19!A$2)*100000</f>
        <v>12.317190464061555</v>
      </c>
      <c r="AG67">
        <f>(W67/Население_19!B$2)*100000</f>
        <v>41.314553990610328</v>
      </c>
      <c r="AH67">
        <f>(X67/Население_19!C$2)*100000</f>
        <v>46.633792979418395</v>
      </c>
      <c r="AI67">
        <f>(Y67/Население_19!D$2)*100000</f>
        <v>52.494433126450936</v>
      </c>
      <c r="AJ67">
        <f>(Z67/Население_19!E$2)*100000</f>
        <v>62.620954418868109</v>
      </c>
      <c r="AK67">
        <f>(AA67/Население_19!F$2)*100000</f>
        <v>50.498862710212173</v>
      </c>
      <c r="AL67">
        <f>(AB67/Население_19!G$2)*100000</f>
        <v>45.44392589933387</v>
      </c>
      <c r="AM67">
        <f>(AC67/Население_19!H$2)*100000</f>
        <v>57.341160014981625</v>
      </c>
      <c r="AN67">
        <f>(AD67/Население_19!I$2)*100000</f>
        <v>54.641822851210314</v>
      </c>
      <c r="AO67">
        <f>(AE67/Население_19!J$2)*100000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(V68/Население_19!A$2)*100000</f>
        <v>11.632902104947025</v>
      </c>
      <c r="AG68">
        <f>(W68/Население_19!B$2)*100000</f>
        <v>39.436619718309856</v>
      </c>
      <c r="AH68">
        <f>(X68/Население_19!C$2)*100000</f>
        <v>45.379072092079788</v>
      </c>
      <c r="AI68">
        <f>(Y68/Население_19!D$2)*100000</f>
        <v>51.262614298573929</v>
      </c>
      <c r="AJ68">
        <f>(Z68/Население_19!E$2)*100000</f>
        <v>61.781812651111075</v>
      </c>
      <c r="AK68">
        <f>(AA68/Население_19!F$2)*100000</f>
        <v>50.285787340126888</v>
      </c>
      <c r="AL68">
        <f>(AB68/Население_19!G$2)*100000</f>
        <v>44.87409610749269</v>
      </c>
      <c r="AM68">
        <f>(AC68/Население_19!H$2)*100000</f>
        <v>57.009708222987506</v>
      </c>
      <c r="AN68">
        <f>(AD68/Население_19!I$2)*100000</f>
        <v>54.641822851210314</v>
      </c>
      <c r="AO68">
        <f>(AE68/Население_19!J$2)*100000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(V69/Население_19!A$2)*100000</f>
        <v>10.872581705930878</v>
      </c>
      <c r="AG69">
        <f>(W69/Население_19!B$2)*100000</f>
        <v>39.292163235825207</v>
      </c>
      <c r="AH69">
        <f>(X69/Население_19!C$2)*100000</f>
        <v>42.660510169512797</v>
      </c>
      <c r="AI69">
        <f>(Y69/Население_19!D$2)*100000</f>
        <v>50.220306059601086</v>
      </c>
      <c r="AJ69">
        <f>(Z69/Население_19!E$2)*100000</f>
        <v>62.201383534989581</v>
      </c>
      <c r="AK69">
        <f>(AA69/Население_19!F$2)*100000</f>
        <v>48.155033639274052</v>
      </c>
      <c r="AL69">
        <f>(AB69/Население_19!G$2)*100000</f>
        <v>43.307064179929455</v>
      </c>
      <c r="AM69">
        <f>(AC69/Население_19!H$2)*100000</f>
        <v>56.015352847005168</v>
      </c>
      <c r="AN69">
        <f>(AD69/Население_19!I$2)*100000</f>
        <v>54.641822851210314</v>
      </c>
      <c r="AO69">
        <f>(AE69/Население_19!J$2)*100000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(V70/Население_19!A$2)*100000</f>
        <v>12.925446783274472</v>
      </c>
      <c r="AG70">
        <f>(W70/Население_19!B$2)*100000</f>
        <v>38.714337305886602</v>
      </c>
      <c r="AH70">
        <f>(X70/Население_19!C$2)*100000</f>
        <v>41.092109060339531</v>
      </c>
      <c r="AI70">
        <f>(Y70/Население_19!D$2)*100000</f>
        <v>48.325200170559526</v>
      </c>
      <c r="AJ70">
        <f>(Z70/Население_19!E$2)*100000</f>
        <v>60.20842183656665</v>
      </c>
      <c r="AK70">
        <f>(AA70/Население_19!F$2)*100000</f>
        <v>47.728882899103489</v>
      </c>
      <c r="AL70">
        <f>(AB70/Население_19!G$2)*100000</f>
        <v>42.309862044207399</v>
      </c>
      <c r="AM70">
        <f>(AC70/Население_19!H$2)*100000</f>
        <v>56.346804638999281</v>
      </c>
      <c r="AN70">
        <f>(AD70/Население_19!I$2)*100000</f>
        <v>57.373913993770834</v>
      </c>
      <c r="AO70">
        <f>(AE70/Население_19!J$2)*100000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(V71/Население_19!A$2)*100000</f>
        <v>12.089094344356711</v>
      </c>
      <c r="AG71">
        <f>(W71/Население_19!B$2)*100000</f>
        <v>36.403033586132175</v>
      </c>
      <c r="AH71">
        <f>(X71/Население_19!C$2)*100000</f>
        <v>39.314587803276495</v>
      </c>
      <c r="AI71">
        <f>(Y71/Население_19!D$2)*100000</f>
        <v>48.135689581655377</v>
      </c>
      <c r="AJ71">
        <f>(Z71/Население_19!E$2)*100000</f>
        <v>57.586103812325945</v>
      </c>
      <c r="AK71">
        <f>(AA71/Население_19!F$2)*100000</f>
        <v>46.237355308506501</v>
      </c>
      <c r="AL71">
        <f>(AB71/Население_19!G$2)*100000</f>
        <v>40.60037266868386</v>
      </c>
      <c r="AM71">
        <f>(AC71/Население_19!H$2)*100000</f>
        <v>51.375027759087587</v>
      </c>
      <c r="AN71">
        <f>(AD71/Население_19!I$2)*100000</f>
        <v>54.641822851210314</v>
      </c>
      <c r="AO71">
        <f>(AE71/Население_19!J$2)*100000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(V72/Население_19!A$2)*100000</f>
        <v>12.013062304455097</v>
      </c>
      <c r="AG72">
        <f>(W72/Население_19!B$2)*100000</f>
        <v>34.236186348862404</v>
      </c>
      <c r="AH72">
        <f>(X72/Население_19!C$2)*100000</f>
        <v>37.118826250433919</v>
      </c>
      <c r="AI72">
        <f>(Y72/Население_19!D$2)*100000</f>
        <v>47.377647226038754</v>
      </c>
      <c r="AJ72">
        <f>(Z72/Население_19!E$2)*100000</f>
        <v>55.593142113903006</v>
      </c>
      <c r="AK72">
        <f>(AA72/Население_19!F$2)*100000</f>
        <v>45.065440773037437</v>
      </c>
      <c r="AL72">
        <f>(AB72/Население_19!G$2)*100000</f>
        <v>38.890883293160336</v>
      </c>
      <c r="AM72">
        <f>(AC72/Население_19!H$2)*100000</f>
        <v>50.712124175099348</v>
      </c>
      <c r="AN72">
        <f>(AD72/Население_19!I$2)*100000</f>
        <v>54.641822851210314</v>
      </c>
      <c r="AO72">
        <f>(AE72/Население_19!J$2)*100000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(V73/Население_19!A$2)*100000</f>
        <v>12.165126384258327</v>
      </c>
      <c r="AG73">
        <f>(W73/Население_19!B$2)*100000</f>
        <v>33.080534488985194</v>
      </c>
      <c r="AH73">
        <f>(X73/Население_19!C$2)*100000</f>
        <v>36.700585954654386</v>
      </c>
      <c r="AI73">
        <f>(Y73/Население_19!D$2)*100000</f>
        <v>44.061211920216039</v>
      </c>
      <c r="AJ73">
        <f>(Z73/Население_19!E$2)*100000</f>
        <v>54.649107625176356</v>
      </c>
      <c r="AK73">
        <f>(AA73/Население_19!F$2)*100000</f>
        <v>45.065440773037437</v>
      </c>
      <c r="AL73">
        <f>(AB73/Население_19!G$2)*100000</f>
        <v>36.611564125795624</v>
      </c>
      <c r="AM73">
        <f>(AC73/Население_19!H$2)*100000</f>
        <v>43.751636543222972</v>
      </c>
      <c r="AN73">
        <f>(AD73/Население_19!I$2)*100000</f>
        <v>40.981367138407741</v>
      </c>
      <c r="AO73">
        <f>(AE73/Население_19!J$2)*100000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(V74/Население_19!A$2)*100000</f>
        <v>12.089094344356711</v>
      </c>
      <c r="AG74">
        <f>(W74/Население_19!B$2)*100000</f>
        <v>32.358252076561939</v>
      </c>
      <c r="AH74">
        <f>(X74/Население_19!C$2)*100000</f>
        <v>36.386905732819734</v>
      </c>
      <c r="AI74">
        <f>(Y74/Население_19!D$2)*100000</f>
        <v>42.639882503434883</v>
      </c>
      <c r="AJ74">
        <f>(Z74/Население_19!E$2)*100000</f>
        <v>54.963785788085232</v>
      </c>
      <c r="AK74">
        <f>(AA74/Население_19!F$2)*100000</f>
        <v>43.786988552525742</v>
      </c>
      <c r="AL74">
        <f>(AB74/Население_19!G$2)*100000</f>
        <v>35.329447094152975</v>
      </c>
      <c r="AM74">
        <f>(AC74/Население_19!H$2)*100000</f>
        <v>39.774215039293608</v>
      </c>
      <c r="AN74">
        <f>(AD74/Население_19!I$2)*100000</f>
        <v>35.517184853286707</v>
      </c>
      <c r="AO74">
        <f>(AE74/Население_19!J$2)*100000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(V75/Население_19!A$2)*100000</f>
        <v>12.089094344356711</v>
      </c>
      <c r="AG75">
        <f>(W75/Население_19!B$2)*100000</f>
        <v>32.791621524015888</v>
      </c>
      <c r="AH75">
        <f>(X75/Население_19!C$2)*100000</f>
        <v>35.968665437040194</v>
      </c>
      <c r="AI75">
        <f>(Y75/Население_19!D$2)*100000</f>
        <v>41.313308381105799</v>
      </c>
      <c r="AJ75">
        <f>(Z75/Население_19!E$2)*100000</f>
        <v>53.390394973540815</v>
      </c>
      <c r="AK75">
        <f>(AA75/Население_19!F$2)*100000</f>
        <v>42.721611702099331</v>
      </c>
      <c r="AL75">
        <f>(AB75/Население_19!G$2)*100000</f>
        <v>32.765213030867677</v>
      </c>
      <c r="AM75">
        <f>(AC75/Население_19!H$2)*100000</f>
        <v>31.487920239440776</v>
      </c>
      <c r="AN75">
        <f>(AD75/Население_19!I$2)*100000</f>
        <v>24.588820283044644</v>
      </c>
      <c r="AO75">
        <f>(AE75/Население_19!J$2)*100000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(V76/Население_19!A$2)*100000</f>
        <v>11.708934144848639</v>
      </c>
      <c r="AG76">
        <f>(W76/Население_19!B$2)*100000</f>
        <v>31.491513181654025</v>
      </c>
      <c r="AH76">
        <f>(X76/Население_19!C$2)*100000</f>
        <v>35.13218484548112</v>
      </c>
      <c r="AI76">
        <f>(Y76/Население_19!D$2)*100000</f>
        <v>39.512957786516317</v>
      </c>
      <c r="AJ76">
        <f>(Z76/Население_19!E$2)*100000</f>
        <v>50.663184228330472</v>
      </c>
      <c r="AK76">
        <f>(AA76/Население_19!F$2)*100000</f>
        <v>42.934687072184609</v>
      </c>
      <c r="AL76">
        <f>(AB76/Население_19!G$2)*100000</f>
        <v>32.195383239026505</v>
      </c>
      <c r="AM76">
        <f>(AC76/Население_19!H$2)*100000</f>
        <v>31.819372031434888</v>
      </c>
      <c r="AN76">
        <f>(AD76/Население_19!I$2)*100000</f>
        <v>21.856729140484124</v>
      </c>
      <c r="AO76">
        <f>(AE76/Население_19!J$2)*100000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(V77/Население_19!A$2)*100000</f>
        <v>11.480838025143795</v>
      </c>
      <c r="AG77">
        <f>(W77/Население_19!B$2)*100000</f>
        <v>29.758035391838209</v>
      </c>
      <c r="AH77">
        <f>(X77/Население_19!C$2)*100000</f>
        <v>33.354663588418092</v>
      </c>
      <c r="AI77">
        <f>(Y77/Население_19!D$2)*100000</f>
        <v>38.186383664187233</v>
      </c>
      <c r="AJ77">
        <f>(Z77/Население_19!E$2)*100000</f>
        <v>49.404471576694931</v>
      </c>
      <c r="AK77">
        <f>(AA77/Население_19!F$2)*100000</f>
        <v>40.803933371331773</v>
      </c>
      <c r="AL77">
        <f>(AB77/Население_19!G$2)*100000</f>
        <v>30.770808759423559</v>
      </c>
      <c r="AM77">
        <f>(AC77/Население_19!H$2)*100000</f>
        <v>31.487920239440776</v>
      </c>
      <c r="AN77">
        <f>(AD77/Население_19!I$2)*100000</f>
        <v>30.053002568165674</v>
      </c>
      <c r="AO77">
        <f>(AE77/Население_19!J$2)*100000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(V78/Население_19!A$2)*100000</f>
        <v>10.796549666029264</v>
      </c>
      <c r="AG78">
        <f>(W78/Население_19!B$2)*100000</f>
        <v>27.446731672083786</v>
      </c>
      <c r="AH78">
        <f>(X78/Население_19!C$2)*100000</f>
        <v>30.322421444016445</v>
      </c>
      <c r="AI78">
        <f>(Y78/Население_19!D$2)*100000</f>
        <v>34.490927180556213</v>
      </c>
      <c r="AJ78">
        <f>(Z78/Население_19!E$2)*100000</f>
        <v>46.467475389545342</v>
      </c>
      <c r="AK78">
        <f>(AA78/Население_19!F$2)*100000</f>
        <v>40.697395686289134</v>
      </c>
      <c r="AL78">
        <f>(AB78/Население_19!G$2)*100000</f>
        <v>28.206574696138262</v>
      </c>
      <c r="AM78">
        <f>(AC78/Население_19!H$2)*100000</f>
        <v>28.17340231949964</v>
      </c>
      <c r="AN78">
        <f>(AD78/Население_19!I$2)*100000</f>
        <v>24.588820283044644</v>
      </c>
      <c r="AO78">
        <f>(AE78/Население_19!J$2)*100000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(V79/Население_19!A$2)*100000</f>
        <v>9.4279729478002032</v>
      </c>
      <c r="AG79">
        <f>(W79/Население_19!B$2)*100000</f>
        <v>25.713253882267963</v>
      </c>
      <c r="AH79">
        <f>(X79/Население_19!C$2)*100000</f>
        <v>28.231219965118758</v>
      </c>
      <c r="AI79">
        <f>(Y79/Население_19!D$2)*100000</f>
        <v>31.364002463637657</v>
      </c>
      <c r="AJ79">
        <f>(Z79/Население_19!E$2)*100000</f>
        <v>42.796230155608356</v>
      </c>
      <c r="AK79">
        <f>(AA79/Население_19!F$2)*100000</f>
        <v>38.779717355521583</v>
      </c>
      <c r="AL79">
        <f>(AB79/Население_19!G$2)*100000</f>
        <v>26.782000216535323</v>
      </c>
      <c r="AM79">
        <f>(AC79/Население_19!H$2)*100000</f>
        <v>25.52178798354673</v>
      </c>
      <c r="AN79">
        <f>(AD79/Население_19!I$2)*100000</f>
        <v>21.856729140484124</v>
      </c>
      <c r="AO79">
        <f>(AE79/Население_19!J$2)*100000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(V80/Население_19!A$2)*100000</f>
        <v>9.8081331473082756</v>
      </c>
      <c r="AG80">
        <f>(W80/Население_19!B$2)*100000</f>
        <v>22.824124232574938</v>
      </c>
      <c r="AH80">
        <f>(X80/Население_19!C$2)*100000</f>
        <v>28.022099817228991</v>
      </c>
      <c r="AI80">
        <f>(Y80/Население_19!D$2)*100000</f>
        <v>31.837778935898044</v>
      </c>
      <c r="AJ80">
        <f>(Z80/Население_19!E$2)*100000</f>
        <v>39.334770363610616</v>
      </c>
      <c r="AK80">
        <f>(AA80/Население_19!F$2)*100000</f>
        <v>39.738556520905362</v>
      </c>
      <c r="AL80">
        <f>(AB80/Население_19!G$2)*100000</f>
        <v>28.064117248177972</v>
      </c>
      <c r="AM80">
        <f>(AC80/Население_19!H$2)*100000</f>
        <v>25.85323977554085</v>
      </c>
      <c r="AN80">
        <f>(AD80/Население_19!I$2)*100000</f>
        <v>21.856729140484124</v>
      </c>
      <c r="AO80">
        <f>(AE80/Население_19!J$2)*100000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(V81/Население_19!A$2)*100000</f>
        <v>9.6560690675050456</v>
      </c>
      <c r="AG81">
        <f>(W81/Население_19!B$2)*100000</f>
        <v>23.690863127482846</v>
      </c>
      <c r="AH81">
        <f>(X81/Население_19!C$2)*100000</f>
        <v>28.335780039063646</v>
      </c>
      <c r="AI81">
        <f>(Y81/Население_19!D$2)*100000</f>
        <v>30.605960108021037</v>
      </c>
      <c r="AJ81">
        <f>(Z81/Население_19!E$2)*100000</f>
        <v>38.810306758762479</v>
      </c>
      <c r="AK81">
        <f>(AA81/Население_19!F$2)*100000</f>
        <v>37.394727449967242</v>
      </c>
      <c r="AL81">
        <f>(AB81/Население_19!G$2)*100000</f>
        <v>27.494287456336792</v>
      </c>
      <c r="AM81">
        <f>(AC81/Население_19!H$2)*100000</f>
        <v>25.52178798354673</v>
      </c>
      <c r="AN81">
        <f>(AD81/Население_19!I$2)*100000</f>
        <v>21.856729140484124</v>
      </c>
      <c r="AO81">
        <f>(AE81/Население_19!J$2)*100000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(V82/Население_19!A$2)*100000</f>
        <v>9.7321011074066615</v>
      </c>
      <c r="AG82">
        <f>(W82/Население_19!B$2)*100000</f>
        <v>23.835319609967499</v>
      </c>
      <c r="AH82">
        <f>(X82/Население_19!C$2)*100000</f>
        <v>28.754020334843183</v>
      </c>
      <c r="AI82">
        <f>(Y82/Население_19!D$2)*100000</f>
        <v>30.226938930212725</v>
      </c>
      <c r="AJ82">
        <f>(Z82/Население_19!E$2)*100000</f>
        <v>39.020092200701733</v>
      </c>
      <c r="AK82">
        <f>(AA82/Население_19!F$2)*100000</f>
        <v>37.394727449967242</v>
      </c>
      <c r="AL82">
        <f>(AB82/Население_19!G$2)*100000</f>
        <v>27.921659800217675</v>
      </c>
      <c r="AM82">
        <f>(AC82/Население_19!H$2)*100000</f>
        <v>25.52178798354673</v>
      </c>
      <c r="AN82">
        <f>(AD82/Население_19!I$2)*100000</f>
        <v>21.856729140484124</v>
      </c>
      <c r="AO82">
        <f>(AE82/Население_19!J$2)*100000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(V83/Население_19!A$2)*100000</f>
        <v>9.6560690675050456</v>
      </c>
      <c r="AG83">
        <f>(W83/Население_19!B$2)*100000</f>
        <v>23.690863127482846</v>
      </c>
      <c r="AH83">
        <f>(X83/Население_19!C$2)*100000</f>
        <v>28.858580408788065</v>
      </c>
      <c r="AI83">
        <f>(Y83/Население_19!D$2)*100000</f>
        <v>29.658407163500257</v>
      </c>
      <c r="AJ83">
        <f>(Z83/Население_19!E$2)*100000</f>
        <v>37.551594107126931</v>
      </c>
      <c r="AK83">
        <f>(AA83/Население_19!F$2)*100000</f>
        <v>38.140491245265736</v>
      </c>
      <c r="AL83">
        <f>(AB83/Население_19!G$2)*100000</f>
        <v>26.924457664495616</v>
      </c>
      <c r="AM83">
        <f>(AC83/Население_19!H$2)*100000</f>
        <v>26.516143359529071</v>
      </c>
      <c r="AN83">
        <f>(AD83/Население_19!I$2)*100000</f>
        <v>24.588820283044644</v>
      </c>
      <c r="AO83">
        <f>(AE83/Население_19!J$2)*100000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(V84/Население_19!A$2)*100000</f>
        <v>5.170178713309789</v>
      </c>
      <c r="AG84">
        <f>(W84/Население_19!B$2)*100000</f>
        <v>25.424340917298665</v>
      </c>
      <c r="AH84">
        <f>(X84/Население_19!C$2)*100000</f>
        <v>31.054341961630637</v>
      </c>
      <c r="AI84">
        <f>(Y84/Население_19!D$2)*100000</f>
        <v>31.079736580281423</v>
      </c>
      <c r="AJ84">
        <f>(Z84/Население_19!E$2)*100000</f>
        <v>37.866272270035822</v>
      </c>
      <c r="AK84">
        <f>(AA84/Население_19!F$2)*100000</f>
        <v>37.60780282005252</v>
      </c>
      <c r="AL84">
        <f>(AB84/Население_19!G$2)*100000</f>
        <v>28.206574696138262</v>
      </c>
      <c r="AM84">
        <f>(AC84/Население_19!H$2)*100000</f>
        <v>25.85323977554085</v>
      </c>
      <c r="AN84">
        <f>(AD84/Население_19!I$2)*100000</f>
        <v>21.856729140484124</v>
      </c>
      <c r="AO84">
        <f>(AE84/Население_19!J$2)*100000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(V85/Население_19!A$2)*100000</f>
        <v>5.3982748330146322</v>
      </c>
      <c r="AG85">
        <f>(W85/Население_19!B$2)*100000</f>
        <v>25.279884434814011</v>
      </c>
      <c r="AH85">
        <f>(X85/Население_19!C$2)*100000</f>
        <v>30.008741222181794</v>
      </c>
      <c r="AI85">
        <f>(Y85/Население_19!D$2)*100000</f>
        <v>30.132183635760651</v>
      </c>
      <c r="AJ85">
        <f>(Z85/Население_19!E$2)*100000</f>
        <v>38.076057711975075</v>
      </c>
      <c r="AK85">
        <f>(AA85/Население_19!F$2)*100000</f>
        <v>38.566641985436299</v>
      </c>
      <c r="AL85">
        <f>(AB85/Население_19!G$2)*100000</f>
        <v>28.349032144098562</v>
      </c>
      <c r="AM85">
        <f>(AC85/Население_19!H$2)*100000</f>
        <v>24.527432607564393</v>
      </c>
      <c r="AN85">
        <f>(AD85/Население_19!I$2)*100000</f>
        <v>24.588820283044644</v>
      </c>
      <c r="AO85">
        <f>(AE85/Население_19!J$2)*100000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(V86/Население_19!A$2)*100000</f>
        <v>5.2462107532114031</v>
      </c>
      <c r="AG86">
        <f>(W86/Население_19!B$2)*100000</f>
        <v>26.724449259660524</v>
      </c>
      <c r="AH86">
        <f>(X86/Население_19!C$2)*100000</f>
        <v>29.904181148236908</v>
      </c>
      <c r="AI86">
        <f>(Y86/Население_19!D$2)*100000</f>
        <v>28.521343630075332</v>
      </c>
      <c r="AJ86">
        <f>(Z86/Население_19!E$2)*100000</f>
        <v>37.027130502278794</v>
      </c>
      <c r="AK86">
        <f>(AA86/Население_19!F$2)*100000</f>
        <v>38.460104300393652</v>
      </c>
      <c r="AL86">
        <f>(AB86/Население_19!G$2)*100000</f>
        <v>28.918861935939734</v>
      </c>
      <c r="AM86">
        <f>(AC86/Население_19!H$2)*100000</f>
        <v>23.864529023576168</v>
      </c>
      <c r="AN86">
        <f>(AD86/Население_19!I$2)*100000</f>
        <v>24.588820283044644</v>
      </c>
      <c r="AO86">
        <f>(AE86/Население_19!J$2)*100000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(V87/Население_19!A$2)*100000</f>
        <v>5.5503389128178613</v>
      </c>
      <c r="AG87">
        <f>(W87/Население_19!B$2)*100000</f>
        <v>26.579992777175878</v>
      </c>
      <c r="AH87">
        <f>(X87/Население_19!C$2)*100000</f>
        <v>30.42698151796133</v>
      </c>
      <c r="AI87">
        <f>(Y87/Население_19!D$2)*100000</f>
        <v>28.426588335623254</v>
      </c>
      <c r="AJ87">
        <f>(Z87/Население_19!E$2)*100000</f>
        <v>36.50266689743065</v>
      </c>
      <c r="AK87">
        <f>(AA87/Население_19!F$2)*100000</f>
        <v>36.329350599540824</v>
      </c>
      <c r="AL87">
        <f>(AB87/Население_19!G$2)*100000</f>
        <v>29.7736066237015</v>
      </c>
      <c r="AM87">
        <f>(AC87/Население_19!H$2)*100000</f>
        <v>22.538721855599714</v>
      </c>
      <c r="AN87">
        <f>(AD87/Население_19!I$2)*100000</f>
        <v>21.856729140484124</v>
      </c>
      <c r="AO87">
        <f>(AE87/Население_19!J$2)*100000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(V88/Население_19!A$2)*100000</f>
        <v>5.3222427931130181</v>
      </c>
      <c r="AG88">
        <f>(W88/Население_19!B$2)*100000</f>
        <v>27.01336222462983</v>
      </c>
      <c r="AH88">
        <f>(X88/Население_19!C$2)*100000</f>
        <v>29.904181148236908</v>
      </c>
      <c r="AI88">
        <f>(Y88/Население_19!D$2)*100000</f>
        <v>29.279385985691952</v>
      </c>
      <c r="AJ88">
        <f>(Z88/Население_19!E$2)*100000</f>
        <v>35.978203292582513</v>
      </c>
      <c r="AK88">
        <f>(AA88/Население_19!F$2)*100000</f>
        <v>37.075114394839311</v>
      </c>
      <c r="AL88">
        <f>(AB88/Население_19!G$2)*100000</f>
        <v>30.20097896758238</v>
      </c>
      <c r="AM88">
        <f>(AC88/Население_19!H$2)*100000</f>
        <v>22.207270063605598</v>
      </c>
      <c r="AN88">
        <f>(AD88/Население_19!I$2)*100000</f>
        <v>24.588820283044644</v>
      </c>
      <c r="AO88">
        <f>(AE88/Население_19!J$2)*100000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(V89/Население_19!A$2)*100000</f>
        <v>5.2462107532114031</v>
      </c>
      <c r="AG89">
        <f>(W89/Население_19!B$2)*100000</f>
        <v>26.868905742145177</v>
      </c>
      <c r="AH89">
        <f>(X89/Население_19!C$2)*100000</f>
        <v>29.695061000347138</v>
      </c>
      <c r="AI89">
        <f>(Y89/Население_19!D$2)*100000</f>
        <v>29.089875396787797</v>
      </c>
      <c r="AJ89">
        <f>(Z89/Население_19!E$2)*100000</f>
        <v>35.558632408704</v>
      </c>
      <c r="AK89">
        <f>(AA89/Население_19!F$2)*100000</f>
        <v>37.075114394839311</v>
      </c>
      <c r="AL89">
        <f>(AB89/Население_19!G$2)*100000</f>
        <v>30.20097896758238</v>
      </c>
      <c r="AM89">
        <f>(AC89/Население_19!H$2)*100000</f>
        <v>23.533077231582052</v>
      </c>
      <c r="AN89">
        <f>(AD89/Население_19!I$2)*100000</f>
        <v>24.588820283044644</v>
      </c>
      <c r="AO89">
        <f>(AE89/Население_19!J$2)*100000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(V90/Население_19!A$2)*100000</f>
        <v>4.8660505537033307</v>
      </c>
      <c r="AG90">
        <f>(W90/Население_19!B$2)*100000</f>
        <v>26.146623329721923</v>
      </c>
      <c r="AH90">
        <f>(X90/Население_19!C$2)*100000</f>
        <v>29.276820704567601</v>
      </c>
      <c r="AI90">
        <f>(Y90/Население_19!D$2)*100000</f>
        <v>28.047567157814946</v>
      </c>
      <c r="AJ90">
        <f>(Z90/Население_19!E$2)*100000</f>
        <v>33.880348873189945</v>
      </c>
      <c r="AK90">
        <f>(AA90/Население_19!F$2)*100000</f>
        <v>36.116275229455539</v>
      </c>
      <c r="AL90">
        <f>(AB90/Население_19!G$2)*100000</f>
        <v>28.918861935939734</v>
      </c>
      <c r="AM90">
        <f>(AC90/Население_19!H$2)*100000</f>
        <v>23.201625439587939</v>
      </c>
      <c r="AN90">
        <f>(AD90/Население_19!I$2)*100000</f>
        <v>27.320911425605157</v>
      </c>
      <c r="AO90">
        <f>(AE90/Население_19!J$2)*100000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(V91/Население_19!A$2)*100000</f>
        <v>4.5619223940968725</v>
      </c>
      <c r="AG91">
        <f>(W91/Население_19!B$2)*100000</f>
        <v>26.435536294691225</v>
      </c>
      <c r="AH91">
        <f>(X91/Население_19!C$2)*100000</f>
        <v>29.695061000347138</v>
      </c>
      <c r="AI91">
        <f>(Y91/Население_19!D$2)*100000</f>
        <v>28.900364807883641</v>
      </c>
      <c r="AJ91">
        <f>(Z91/Население_19!E$2)*100000</f>
        <v>33.250992547372171</v>
      </c>
      <c r="AK91">
        <f>(AA91/Население_19!F$2)*100000</f>
        <v>36.222812914498178</v>
      </c>
      <c r="AL91">
        <f>(AB91/Население_19!G$2)*100000</f>
        <v>30.628351311463266</v>
      </c>
      <c r="AM91">
        <f>(AC91/Население_19!H$2)*100000</f>
        <v>24.527432607564393</v>
      </c>
      <c r="AN91">
        <f>(AD91/Население_19!I$2)*100000</f>
        <v>19.12463799792361</v>
      </c>
      <c r="AO91">
        <f>(AE91/Население_19!J$2)*100000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(V92/Население_19!A$2)*100000</f>
        <v>4.7900185138017157</v>
      </c>
      <c r="AG92">
        <f>(W92/Население_19!B$2)*100000</f>
        <v>28.024557602022391</v>
      </c>
      <c r="AH92">
        <f>(X92/Население_19!C$2)*100000</f>
        <v>30.113301296126675</v>
      </c>
      <c r="AI92">
        <f>(Y92/Население_19!D$2)*100000</f>
        <v>29.37414128014403</v>
      </c>
      <c r="AJ92">
        <f>(Z92/Население_19!E$2)*100000</f>
        <v>32.20206533767589</v>
      </c>
      <c r="AK92">
        <f>(AA92/Население_19!F$2)*100000</f>
        <v>35.903199859370254</v>
      </c>
      <c r="AL92">
        <f>(AB92/Население_19!G$2)*100000</f>
        <v>31.340638551264739</v>
      </c>
      <c r="AM92">
        <f>(AC92/Население_19!H$2)*100000</f>
        <v>23.533077231582052</v>
      </c>
      <c r="AN92">
        <f>(AD92/Население_19!I$2)*100000</f>
        <v>19.12463799792361</v>
      </c>
      <c r="AO92">
        <f>(AE92/Население_19!J$2)*100000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(V93/Население_19!A$2)*100000</f>
        <v>5.2462107532114031</v>
      </c>
      <c r="AG93">
        <f>(W93/Население_19!B$2)*100000</f>
        <v>27.880101119537738</v>
      </c>
      <c r="AH93">
        <f>(X93/Население_19!C$2)*100000</f>
        <v>29.590500926402257</v>
      </c>
      <c r="AI93">
        <f>(Y93/Население_19!D$2)*100000</f>
        <v>29.563651869048183</v>
      </c>
      <c r="AJ93">
        <f>(Z93/Население_19!E$2)*100000</f>
        <v>32.516743500584774</v>
      </c>
      <c r="AK93">
        <f>(AA93/Население_19!F$2)*100000</f>
        <v>36.542425969626109</v>
      </c>
      <c r="AL93">
        <f>(AB93/Население_19!G$2)*100000</f>
        <v>32.195383239026505</v>
      </c>
      <c r="AM93">
        <f>(AC93/Население_19!H$2)*100000</f>
        <v>23.864529023576168</v>
      </c>
      <c r="AN93">
        <f>(AD93/Население_19!I$2)*100000</f>
        <v>13.660455712802579</v>
      </c>
      <c r="AO93">
        <f>(AE93/Население_19!J$2)*100000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(V94/Население_19!A$2)*100000</f>
        <v>4.9420825936049448</v>
      </c>
      <c r="AG94">
        <f>(W94/Население_19!B$2)*100000</f>
        <v>30.913687251715423</v>
      </c>
      <c r="AH94">
        <f>(X94/Население_19!C$2)*100000</f>
        <v>31.681702405299941</v>
      </c>
      <c r="AI94">
        <f>(Y94/Население_19!D$2)*100000</f>
        <v>28.900364807883641</v>
      </c>
      <c r="AJ94">
        <f>(Z94/Население_19!E$2)*100000</f>
        <v>34.299919757068459</v>
      </c>
      <c r="AK94">
        <f>(AA94/Население_19!F$2)*100000</f>
        <v>34.944360693986482</v>
      </c>
      <c r="AL94">
        <f>(AB94/Население_19!G$2)*100000</f>
        <v>29.7736066237015</v>
      </c>
      <c r="AM94">
        <f>(AC94/Население_19!H$2)*100000</f>
        <v>21.875818271611486</v>
      </c>
      <c r="AN94">
        <f>(AD94/Население_19!I$2)*100000</f>
        <v>16.392546855363094</v>
      </c>
      <c r="AO94">
        <f>(AE94/Население_19!J$2)*100000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(V95/Население_19!A$2)*100000</f>
        <v>4.9420825936049448</v>
      </c>
      <c r="AG95">
        <f>(W95/Население_19!B$2)*100000</f>
        <v>30.046948356807512</v>
      </c>
      <c r="AH95">
        <f>(X95/Население_19!C$2)*100000</f>
        <v>31.681702405299941</v>
      </c>
      <c r="AI95">
        <f>(Y95/Население_19!D$2)*100000</f>
        <v>28.426588335623254</v>
      </c>
      <c r="AJ95">
        <f>(Z95/Население_19!E$2)*100000</f>
        <v>34.090134315129198</v>
      </c>
      <c r="AK95">
        <f>(AA95/Население_19!F$2)*100000</f>
        <v>35.050898379029121</v>
      </c>
      <c r="AL95">
        <f>(AB95/Население_19!G$2)*100000</f>
        <v>29.916064071661793</v>
      </c>
      <c r="AM95">
        <f>(AC95/Население_19!H$2)*100000</f>
        <v>24.858884399558505</v>
      </c>
      <c r="AN95">
        <f>(AD95/Население_19!I$2)*100000</f>
        <v>21.856729140484124</v>
      </c>
      <c r="AO95">
        <f>(AE95/Население_19!J$2)*100000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(V96/Население_19!A$2)*100000</f>
        <v>4.8660505537033307</v>
      </c>
      <c r="AG96">
        <f>(W96/Население_19!B$2)*100000</f>
        <v>30.046948356807512</v>
      </c>
      <c r="AH96">
        <f>(X96/Население_19!C$2)*100000</f>
        <v>31.263462109520404</v>
      </c>
      <c r="AI96">
        <f>(Y96/Население_19!D$2)*100000</f>
        <v>28.237077746719098</v>
      </c>
      <c r="AJ96">
        <f>(Z96/Население_19!E$2)*100000</f>
        <v>33.565670710281061</v>
      </c>
      <c r="AK96">
        <f>(AA96/Население_19!F$2)*100000</f>
        <v>34.624747638858551</v>
      </c>
      <c r="AL96">
        <f>(AB96/Население_19!G$2)*100000</f>
        <v>29.346234279820621</v>
      </c>
      <c r="AM96">
        <f>(AC96/Население_19!H$2)*100000</f>
        <v>24.527432607564393</v>
      </c>
      <c r="AN96">
        <f>(AD96/Население_19!I$2)*100000</f>
        <v>21.856729140484124</v>
      </c>
      <c r="AO96">
        <f>(AE96/Население_19!J$2)*100000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(V97/Население_19!A$2)*100000</f>
        <v>5.2462107532114031</v>
      </c>
      <c r="AG97">
        <f>(W97/Население_19!B$2)*100000</f>
        <v>29.613578909353556</v>
      </c>
      <c r="AH97">
        <f>(X97/Население_19!C$2)*100000</f>
        <v>30.740661739795982</v>
      </c>
      <c r="AI97">
        <f>(Y97/Население_19!D$2)*100000</f>
        <v>26.910503624390014</v>
      </c>
      <c r="AJ97">
        <f>(Z97/Население_19!E$2)*100000</f>
        <v>33.250992547372171</v>
      </c>
      <c r="AK97">
        <f>(AA97/Население_19!F$2)*100000</f>
        <v>32.813606993133646</v>
      </c>
      <c r="AL97">
        <f>(AB97/Население_19!G$2)*100000</f>
        <v>29.203776831860321</v>
      </c>
      <c r="AM97">
        <f>(AC97/Население_19!H$2)*100000</f>
        <v>23.533077231582052</v>
      </c>
      <c r="AN97">
        <f>(AD97/Население_19!I$2)*100000</f>
        <v>19.12463799792361</v>
      </c>
      <c r="AO97">
        <f>(AE97/Население_19!J$2)*100000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(V98/Население_19!A$2)*100000</f>
        <v>7.4511399103582248</v>
      </c>
      <c r="AG98">
        <f>(W98/Население_19!B$2)*100000</f>
        <v>28.891296496930298</v>
      </c>
      <c r="AH98">
        <f>(X98/Население_19!C$2)*100000</f>
        <v>29.17226063062272</v>
      </c>
      <c r="AI98">
        <f>(Y98/Население_19!D$2)*100000</f>
        <v>25.110153029800543</v>
      </c>
      <c r="AJ98">
        <f>(Z98/Население_19!E$2)*100000</f>
        <v>32.516743500584774</v>
      </c>
      <c r="AK98">
        <f>(AA98/Население_19!F$2)*100000</f>
        <v>31.854767827749871</v>
      </c>
      <c r="AL98">
        <f>(AB98/Население_19!G$2)*100000</f>
        <v>27.636744904297085</v>
      </c>
      <c r="AM98">
        <f>(AC98/Население_19!H$2)*100000</f>
        <v>23.864529023576168</v>
      </c>
      <c r="AN98">
        <f>(AD98/Население_19!I$2)*100000</f>
        <v>19.12463799792361</v>
      </c>
      <c r="AO98">
        <f>(AE98/Население_19!J$2)*100000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(V99/Население_19!A$2)*100000</f>
        <v>7.0709797108501524</v>
      </c>
      <c r="AG99">
        <f>(W99/Население_19!B$2)*100000</f>
        <v>28.746840014445649</v>
      </c>
      <c r="AH99">
        <f>(X99/Население_19!C$2)*100000</f>
        <v>28.963140482732946</v>
      </c>
      <c r="AI99">
        <f>(Y99/Население_19!D$2)*100000</f>
        <v>24.541621263088075</v>
      </c>
      <c r="AJ99">
        <f>(Z99/Население_19!E$2)*100000</f>
        <v>32.621636221554404</v>
      </c>
      <c r="AK99">
        <f>(AA99/Население_19!F$2)*100000</f>
        <v>29.830551811939678</v>
      </c>
      <c r="AL99">
        <f>(AB99/Население_19!G$2)*100000</f>
        <v>26.924457664495616</v>
      </c>
      <c r="AM99">
        <f>(AC99/Население_19!H$2)*100000</f>
        <v>23.201625439587939</v>
      </c>
      <c r="AN99">
        <f>(AD99/Население_19!I$2)*100000</f>
        <v>16.392546855363094</v>
      </c>
      <c r="AO99">
        <f>(AE99/Население_19!J$2)*100000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(V100/Население_19!A$2)*100000</f>
        <v>6.9949476709485383</v>
      </c>
      <c r="AG100">
        <f>(W100/Население_19!B$2)*100000</f>
        <v>27.157818707114483</v>
      </c>
      <c r="AH100">
        <f>(X100/Население_19!C$2)*100000</f>
        <v>29.695061000347138</v>
      </c>
      <c r="AI100">
        <f>(Y100/Население_19!D$2)*100000</f>
        <v>24.541621263088075</v>
      </c>
      <c r="AJ100">
        <f>(Z100/Население_19!E$2)*100000</f>
        <v>33.355885268341801</v>
      </c>
      <c r="AK100">
        <f>(AA100/Население_19!F$2)*100000</f>
        <v>30.682853292280814</v>
      </c>
      <c r="AL100">
        <f>(AB100/Население_19!G$2)*100000</f>
        <v>26.924457664495616</v>
      </c>
      <c r="AM100">
        <f>(AC100/Население_19!H$2)*100000</f>
        <v>21.54436647961737</v>
      </c>
      <c r="AN100">
        <f>(AD100/Население_19!I$2)*100000</f>
        <v>19.12463799792361</v>
      </c>
      <c r="AO100">
        <f>(AE100/Население_19!J$2)*100000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(V101/Население_19!A$2)*100000</f>
        <v>6.614787471440466</v>
      </c>
      <c r="AG101">
        <f>(W101/Население_19!B$2)*100000</f>
        <v>28.31347056699169</v>
      </c>
      <c r="AH101">
        <f>(X101/Население_19!C$2)*100000</f>
        <v>31.995382627134592</v>
      </c>
      <c r="AI101">
        <f>(Y101/Население_19!D$2)*100000</f>
        <v>25.678684796513004</v>
      </c>
      <c r="AJ101">
        <f>(Z101/Население_19!E$2)*100000</f>
        <v>33.775456152220315</v>
      </c>
      <c r="AK101">
        <f>(AA101/Население_19!F$2)*100000</f>
        <v>31.961305512792514</v>
      </c>
      <c r="AL101">
        <f>(AB101/Население_19!G$2)*100000</f>
        <v>25.642340632852967</v>
      </c>
      <c r="AM101">
        <f>(AC101/Население_19!H$2)*100000</f>
        <v>21.212914687623257</v>
      </c>
      <c r="AN101">
        <f>(AD101/Население_19!I$2)*100000</f>
        <v>21.856729140484124</v>
      </c>
      <c r="AO101">
        <f>(AE101/Население_19!J$2)*100000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(V102/Население_19!A$2)*100000</f>
        <v>6.5387554315388501</v>
      </c>
      <c r="AG102">
        <f>(W102/Население_19!B$2)*100000</f>
        <v>28.024557602022391</v>
      </c>
      <c r="AH102">
        <f>(X102/Население_19!C$2)*100000</f>
        <v>32.727303144748781</v>
      </c>
      <c r="AI102">
        <f>(Y102/Население_19!D$2)*100000</f>
        <v>25.868195385417163</v>
      </c>
      <c r="AJ102">
        <f>(Z102/Население_19!E$2)*100000</f>
        <v>33.670563431250692</v>
      </c>
      <c r="AK102">
        <f>(AA102/Население_19!F$2)*100000</f>
        <v>31.002466347408735</v>
      </c>
      <c r="AL102">
        <f>(AB102/Население_19!G$2)*100000</f>
        <v>25.214968288972084</v>
      </c>
      <c r="AM102">
        <f>(AC102/Население_19!H$2)*100000</f>
        <v>21.54436647961737</v>
      </c>
      <c r="AN102">
        <f>(AD102/Население_19!I$2)*100000</f>
        <v>19.12463799792361</v>
      </c>
      <c r="AO102">
        <f>(AE102/Население_19!J$2)*100000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(V103/Население_19!A$2)*100000</f>
        <v>6.5387554315388501</v>
      </c>
      <c r="AG103">
        <f>(W103/Население_19!B$2)*100000</f>
        <v>27.735644637053092</v>
      </c>
      <c r="AH103">
        <f>(X103/Население_19!C$2)*100000</f>
        <v>33.04098336658344</v>
      </c>
      <c r="AI103">
        <f>(Y103/Население_19!D$2)*100000</f>
        <v>25.868195385417163</v>
      </c>
      <c r="AJ103">
        <f>(Z103/Население_19!E$2)*100000</f>
        <v>33.880348873189945</v>
      </c>
      <c r="AK103">
        <f>(AA103/Население_19!F$2)*100000</f>
        <v>31.428617087579305</v>
      </c>
      <c r="AL103">
        <f>(AB103/Население_19!G$2)*100000</f>
        <v>24.645138497130908</v>
      </c>
      <c r="AM103">
        <f>(AC103/Население_19!H$2)*100000</f>
        <v>20.881462895629145</v>
      </c>
      <c r="AN103">
        <f>(AD103/Население_19!I$2)*100000</f>
        <v>19.12463799792361</v>
      </c>
      <c r="AO103">
        <f>(AE103/Население_19!J$2)*100000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(V104/Население_19!A$2)*100000</f>
        <v>6.462723391637236</v>
      </c>
      <c r="AG104">
        <f>(W104/Население_19!B$2)*100000</f>
        <v>29.324665944384257</v>
      </c>
      <c r="AH104">
        <f>(X104/Население_19!C$2)*100000</f>
        <v>32.83186321869367</v>
      </c>
      <c r="AI104">
        <f>(Y104/Население_19!D$2)*100000</f>
        <v>27.005258918842088</v>
      </c>
      <c r="AJ104">
        <f>(Z104/Население_19!E$2)*100000</f>
        <v>36.397774176461027</v>
      </c>
      <c r="AK104">
        <f>(AA104/Население_19!F$2)*100000</f>
        <v>32.920144678176293</v>
      </c>
      <c r="AL104">
        <f>(AB104/Население_19!G$2)*100000</f>
        <v>25.642340632852967</v>
      </c>
      <c r="AM104">
        <f>(AC104/Население_19!H$2)*100000</f>
        <v>21.875818271611486</v>
      </c>
      <c r="AN104">
        <f>(AD104/Население_19!I$2)*100000</f>
        <v>16.392546855363094</v>
      </c>
      <c r="AO104">
        <f>(AE104/Население_19!J$2)*100000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(V105/Население_19!A$2)*100000</f>
        <v>6.5387554315388501</v>
      </c>
      <c r="AG105">
        <f>(W105/Население_19!B$2)*100000</f>
        <v>28.891296496930298</v>
      </c>
      <c r="AH105">
        <f>(X105/Население_19!C$2)*100000</f>
        <v>32.309062848969248</v>
      </c>
      <c r="AI105">
        <f>(Y105/Население_19!D$2)*100000</f>
        <v>26.152461268773393</v>
      </c>
      <c r="AJ105">
        <f>(Z105/Население_19!E$2)*100000</f>
        <v>36.083096013552144</v>
      </c>
      <c r="AK105">
        <f>(AA105/Население_19!F$2)*100000</f>
        <v>33.346295418346855</v>
      </c>
      <c r="AL105">
        <f>(AB105/Население_19!G$2)*100000</f>
        <v>24.360223601210318</v>
      </c>
      <c r="AM105">
        <f>(AC105/Население_19!H$2)*100000</f>
        <v>18.892752143664467</v>
      </c>
      <c r="AN105">
        <f>(AD105/Население_19!I$2)*100000</f>
        <v>16.392546855363094</v>
      </c>
      <c r="AO105">
        <f>(AE105/Население_19!J$2)*100000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(V106/Население_19!A$2)*100000</f>
        <v>6.7668515512436942</v>
      </c>
      <c r="AG106">
        <f>(W106/Население_19!B$2)*100000</f>
        <v>28.31347056699169</v>
      </c>
      <c r="AH106">
        <f>(X106/Население_19!C$2)*100000</f>
        <v>33.668343810252743</v>
      </c>
      <c r="AI106">
        <f>(Y106/Население_19!D$2)*100000</f>
        <v>26.436727152129627</v>
      </c>
      <c r="AJ106">
        <f>(Z106/Население_19!E$2)*100000</f>
        <v>35.034168803855856</v>
      </c>
      <c r="AK106">
        <f>(AA106/Население_19!F$2)*100000</f>
        <v>33.239757733304209</v>
      </c>
      <c r="AL106">
        <f>(AB106/Население_19!G$2)*100000</f>
        <v>24.645138497130908</v>
      </c>
      <c r="AM106">
        <f>(AC106/Население_19!H$2)*100000</f>
        <v>20.21855931164092</v>
      </c>
      <c r="AN106">
        <f>(AD106/Население_19!I$2)*100000</f>
        <v>19.12463799792361</v>
      </c>
      <c r="AO106">
        <f>(AE106/Население_19!J$2)*100000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(V107/Население_19!A$2)*100000</f>
        <v>6.6908195113420801</v>
      </c>
      <c r="AG107">
        <f>(W107/Население_19!B$2)*100000</f>
        <v>27.302275189599133</v>
      </c>
      <c r="AH107">
        <f>(X107/Население_19!C$2)*100000</f>
        <v>33.563783736307855</v>
      </c>
      <c r="AI107">
        <f>(Y107/Население_19!D$2)*100000</f>
        <v>26.910503624390014</v>
      </c>
      <c r="AJ107">
        <f>(Z107/Население_19!E$2)*100000</f>
        <v>37.027130502278794</v>
      </c>
      <c r="AK107">
        <f>(AA107/Население_19!F$2)*100000</f>
        <v>32.493993938005723</v>
      </c>
      <c r="AL107">
        <f>(AB107/Население_19!G$2)*100000</f>
        <v>23.932851257329435</v>
      </c>
      <c r="AM107">
        <f>(AC107/Население_19!H$2)*100000</f>
        <v>17.898396767682122</v>
      </c>
      <c r="AN107">
        <f>(AD107/Население_19!I$2)*100000</f>
        <v>19.12463799792361</v>
      </c>
      <c r="AO107">
        <f>(AE107/Население_19!J$2)*100000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(V108/Население_19!A$2)*100000</f>
        <v>7.0709797108501524</v>
      </c>
      <c r="AG108">
        <f>(W108/Население_19!B$2)*100000</f>
        <v>26.146623329721923</v>
      </c>
      <c r="AH108">
        <f>(X108/Население_19!C$2)*100000</f>
        <v>32.204502775024366</v>
      </c>
      <c r="AI108">
        <f>(Y108/Население_19!D$2)*100000</f>
        <v>27.479035391102478</v>
      </c>
      <c r="AJ108">
        <f>(Z108/Население_19!E$2)*100000</f>
        <v>37.446701386157308</v>
      </c>
      <c r="AK108">
        <f>(AA108/Население_19!F$2)*100000</f>
        <v>33.665908473474779</v>
      </c>
      <c r="AL108">
        <f>(AB108/Население_19!G$2)*100000</f>
        <v>24.217766153250025</v>
      </c>
      <c r="AM108">
        <f>(AC108/Население_19!H$2)*100000</f>
        <v>19.224203935658576</v>
      </c>
      <c r="AN108">
        <f>(AD108/Население_19!I$2)*100000</f>
        <v>16.392546855363094</v>
      </c>
      <c r="AO108">
        <f>(AE108/Население_19!J$2)*100000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(V109/Население_19!A$2)*100000</f>
        <v>7.5271719502598389</v>
      </c>
      <c r="AG109">
        <f>(W109/Население_19!B$2)*100000</f>
        <v>25.568797399783318</v>
      </c>
      <c r="AH109">
        <f>(X109/Население_19!C$2)*100000</f>
        <v>30.845221813740867</v>
      </c>
      <c r="AI109">
        <f>(Y109/Население_19!D$2)*100000</f>
        <v>28.426588335623254</v>
      </c>
      <c r="AJ109">
        <f>(Z109/Население_19!E$2)*100000</f>
        <v>37.971164991005452</v>
      </c>
      <c r="AK109">
        <f>(AA109/Население_19!F$2)*100000</f>
        <v>34.092059213645349</v>
      </c>
      <c r="AL109">
        <f>(AB109/Население_19!G$2)*100000</f>
        <v>23.220564017527966</v>
      </c>
      <c r="AM109">
        <f>(AC109/Население_19!H$2)*100000</f>
        <v>16.241137807711556</v>
      </c>
      <c r="AN109">
        <f>(AD109/Население_19!I$2)*100000</f>
        <v>10.928364570242062</v>
      </c>
      <c r="AO109">
        <f>(AE109/Население_19!J$2)*100000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(V110/Население_19!A$2)*100000</f>
        <v>7.755268069964683</v>
      </c>
      <c r="AG110">
        <f>(W110/Население_19!B$2)*100000</f>
        <v>24.990971469844709</v>
      </c>
      <c r="AH110">
        <f>(X110/Население_19!C$2)*100000</f>
        <v>30.845221813740867</v>
      </c>
      <c r="AI110">
        <f>(Y110/Население_19!D$2)*100000</f>
        <v>28.616098924527407</v>
      </c>
      <c r="AJ110">
        <f>(Z110/Население_19!E$2)*100000</f>
        <v>37.971164991005452</v>
      </c>
      <c r="AK110">
        <f>(AA110/Население_19!F$2)*100000</f>
        <v>34.198596898687988</v>
      </c>
      <c r="AL110">
        <f>(AB110/Население_19!G$2)*100000</f>
        <v>23.790393809369142</v>
      </c>
      <c r="AM110">
        <f>(AC110/Население_19!H$2)*100000</f>
        <v>15.909686015717444</v>
      </c>
      <c r="AN110">
        <f>(AD110/Население_19!I$2)*100000</f>
        <v>10.928364570242062</v>
      </c>
      <c r="AO110">
        <f>(AE110/Население_19!J$2)*100000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(V111/Население_19!A$2)*100000</f>
        <v>8.4395564290792127</v>
      </c>
      <c r="AG111">
        <f>(W111/Население_19!B$2)*100000</f>
        <v>26.146623329721923</v>
      </c>
      <c r="AH111">
        <f>(X111/Население_19!C$2)*100000</f>
        <v>32.309062848969248</v>
      </c>
      <c r="AI111">
        <f>(Y111/Население_19!D$2)*100000</f>
        <v>30.890225991377271</v>
      </c>
      <c r="AJ111">
        <f>(Z111/Население_19!E$2)*100000</f>
        <v>39.439663084580246</v>
      </c>
      <c r="AK111">
        <f>(AA111/Население_19!F$2)*100000</f>
        <v>35.796662174327615</v>
      </c>
      <c r="AL111">
        <f>(AB111/Население_19!G$2)*100000</f>
        <v>25.214968288972084</v>
      </c>
      <c r="AM111">
        <f>(AC111/Население_19!H$2)*100000</f>
        <v>15.909686015717444</v>
      </c>
      <c r="AN111">
        <f>(AD111/Население_19!I$2)*100000</f>
        <v>10.928364570242062</v>
      </c>
      <c r="AO111">
        <f>(AE111/Население_19!J$2)*100000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(V112/Население_19!A$2)*100000</f>
        <v>8.2114603093743703</v>
      </c>
      <c r="AG112">
        <f>(W112/Население_19!B$2)*100000</f>
        <v>24.702058504875406</v>
      </c>
      <c r="AH112">
        <f>(X112/Население_19!C$2)*100000</f>
        <v>31.368022183465289</v>
      </c>
      <c r="AI112">
        <f>(Y112/Население_19!D$2)*100000</f>
        <v>30.795470696925189</v>
      </c>
      <c r="AJ112">
        <f>(Z112/Население_19!E$2)*100000</f>
        <v>37.551594107126931</v>
      </c>
      <c r="AK112">
        <f>(AA112/Население_19!F$2)*100000</f>
        <v>34.731285323901197</v>
      </c>
      <c r="AL112">
        <f>(AB112/Население_19!G$2)*100000</f>
        <v>24.217766153250025</v>
      </c>
      <c r="AM112">
        <f>(AC112/Население_19!H$2)*100000</f>
        <v>15.909686015717444</v>
      </c>
      <c r="AN112">
        <f>(AD112/Население_19!I$2)*100000</f>
        <v>10.928364570242062</v>
      </c>
      <c r="AO112">
        <f>(AE112/Население_19!J$2)*100000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(V113/Население_19!A$2)*100000</f>
        <v>8.971780708390515</v>
      </c>
      <c r="AG113">
        <f>(W113/Население_19!B$2)*100000</f>
        <v>24.557602022390757</v>
      </c>
      <c r="AH113">
        <f>(X113/Население_19!C$2)*100000</f>
        <v>32.099942701079478</v>
      </c>
      <c r="AI113">
        <f>(Y113/Население_19!D$2)*100000</f>
        <v>31.174491874733501</v>
      </c>
      <c r="AJ113">
        <f>(Z113/Население_19!E$2)*100000</f>
        <v>37.551594107126931</v>
      </c>
      <c r="AK113">
        <f>(AA113/Население_19!F$2)*100000</f>
        <v>35.690124489284969</v>
      </c>
      <c r="AL113">
        <f>(AB113/Население_19!G$2)*100000</f>
        <v>25.499883184892674</v>
      </c>
      <c r="AM113">
        <f>(AC113/Население_19!H$2)*100000</f>
        <v>15.909686015717444</v>
      </c>
      <c r="AN113">
        <f>(AD113/Население_19!I$2)*100000</f>
        <v>10.928364570242062</v>
      </c>
      <c r="AO113">
        <f>(AE113/Население_19!J$2)*100000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(V114/Население_19!A$2)*100000</f>
        <v>9.4279729478002032</v>
      </c>
      <c r="AG114">
        <f>(W114/Население_19!B$2)*100000</f>
        <v>25.857710364752617</v>
      </c>
      <c r="AH114">
        <f>(X114/Население_19!C$2)*100000</f>
        <v>34.191144179977165</v>
      </c>
      <c r="AI114">
        <f>(Y114/Население_19!D$2)*100000</f>
        <v>34.396171886104135</v>
      </c>
      <c r="AJ114">
        <f>(Z114/Население_19!E$2)*100000</f>
        <v>40.488590294276527</v>
      </c>
      <c r="AK114">
        <f>(AA114/Население_19!F$2)*100000</f>
        <v>36.0097375444129</v>
      </c>
      <c r="AL114">
        <f>(AB114/Население_19!G$2)*100000</f>
        <v>28.206574696138262</v>
      </c>
      <c r="AM114">
        <f>(AC114/Население_19!H$2)*100000</f>
        <v>18.892752143664467</v>
      </c>
      <c r="AN114">
        <f>(AD114/Население_19!I$2)*100000</f>
        <v>8.1962734276815468</v>
      </c>
      <c r="AO114">
        <f>(AE114/Население_19!J$2)*100000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(V115/Население_19!A$2)*100000</f>
        <v>10.416389466521192</v>
      </c>
      <c r="AG115">
        <f>(W115/Население_19!B$2)*100000</f>
        <v>25.713253882267963</v>
      </c>
      <c r="AH115">
        <f>(X115/Население_19!C$2)*100000</f>
        <v>32.622743070803899</v>
      </c>
      <c r="AI115">
        <f>(Y115/Население_19!D$2)*100000</f>
        <v>35.533235419529063</v>
      </c>
      <c r="AJ115">
        <f>(Z115/Население_19!E$2)*100000</f>
        <v>41.642410224942438</v>
      </c>
      <c r="AK115">
        <f>(AA115/Население_19!F$2)*100000</f>
        <v>38.460104300393652</v>
      </c>
      <c r="AL115">
        <f>(AB115/Население_19!G$2)*100000</f>
        <v>28.491489592058851</v>
      </c>
      <c r="AM115">
        <f>(AC115/Население_19!H$2)*100000</f>
        <v>21.875818271611486</v>
      </c>
      <c r="AN115">
        <f>(AD115/Население_19!I$2)*100000</f>
        <v>8.1962734276815468</v>
      </c>
      <c r="AO115">
        <f>(AE115/Население_19!J$2)*100000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(V116/Население_19!A$2)*100000</f>
        <v>11.632902104947025</v>
      </c>
      <c r="AG116">
        <f>(W116/Население_19!B$2)*100000</f>
        <v>26.579992777175878</v>
      </c>
      <c r="AH116">
        <f>(X116/Население_19!C$2)*100000</f>
        <v>32.413622922914129</v>
      </c>
      <c r="AI116">
        <f>(Y116/Население_19!D$2)*100000</f>
        <v>37.144075425214382</v>
      </c>
      <c r="AJ116">
        <f>(Z116/Население_19!E$2)*100000</f>
        <v>43.320693760456493</v>
      </c>
      <c r="AK116">
        <f>(AA116/Население_19!F$2)*100000</f>
        <v>40.164707261075925</v>
      </c>
      <c r="AL116">
        <f>(AB116/Население_19!G$2)*100000</f>
        <v>28.918861935939734</v>
      </c>
      <c r="AM116">
        <f>(AC116/Население_19!H$2)*100000</f>
        <v>23.533077231582052</v>
      </c>
      <c r="AN116">
        <f>(AD116/Население_19!I$2)*100000</f>
        <v>8.1962734276815468</v>
      </c>
      <c r="AO116">
        <f>(AE116/Население_19!J$2)*100000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(V117/Население_19!A$2)*100000</f>
        <v>12.013062304455097</v>
      </c>
      <c r="AG117">
        <f>(W117/Население_19!B$2)*100000</f>
        <v>27.446731672083786</v>
      </c>
      <c r="AH117">
        <f>(X117/Население_19!C$2)*100000</f>
        <v>33.145543440528321</v>
      </c>
      <c r="AI117">
        <f>(Y117/Население_19!D$2)*100000</f>
        <v>38.091628369735162</v>
      </c>
      <c r="AJ117">
        <f>(Z117/Население_19!E$2)*100000</f>
        <v>43.95005008627426</v>
      </c>
      <c r="AK117">
        <f>(AA117/Население_19!F$2)*100000</f>
        <v>39.312405780734792</v>
      </c>
      <c r="AL117">
        <f>(AB117/Население_19!G$2)*100000</f>
        <v>29.631149175741207</v>
      </c>
      <c r="AM117">
        <f>(AC117/Население_19!H$2)*100000</f>
        <v>23.533077231582052</v>
      </c>
      <c r="AN117">
        <f>(AD117/Население_19!I$2)*100000</f>
        <v>8.1962734276815468</v>
      </c>
      <c r="AO117">
        <f>(AE117/Население_19!J$2)*100000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(V118/Население_19!A$2)*100000</f>
        <v>12.545286583766398</v>
      </c>
      <c r="AG118">
        <f>(W118/Население_19!B$2)*100000</f>
        <v>27.01336222462983</v>
      </c>
      <c r="AH118">
        <f>(X118/Население_19!C$2)*100000</f>
        <v>33.877463958142513</v>
      </c>
      <c r="AI118">
        <f>(Y118/Население_19!D$2)*100000</f>
        <v>39.418202492064246</v>
      </c>
      <c r="AJ118">
        <f>(Z118/Население_19!E$2)*100000</f>
        <v>47.096831715363109</v>
      </c>
      <c r="AK118">
        <f>(AA118/Население_19!F$2)*100000</f>
        <v>40.271244946118564</v>
      </c>
      <c r="AL118">
        <f>(AB118/Население_19!G$2)*100000</f>
        <v>31.483095999225029</v>
      </c>
      <c r="AM118">
        <f>(AC118/Население_19!H$2)*100000</f>
        <v>22.207270063605598</v>
      </c>
      <c r="AN118">
        <f>(AD118/Население_19!I$2)*100000</f>
        <v>8.1962734276815468</v>
      </c>
      <c r="AO118">
        <f>(AE118/Население_19!J$2)*100000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(V119/Население_19!A$2)*100000</f>
        <v>13.685767182290617</v>
      </c>
      <c r="AG119">
        <f>(W119/Население_19!B$2)*100000</f>
        <v>30.046948356807512</v>
      </c>
      <c r="AH119">
        <f>(X119/Население_19!C$2)*100000</f>
        <v>36.177785584929964</v>
      </c>
      <c r="AI119">
        <f>(Y119/Население_19!D$2)*100000</f>
        <v>42.829393092339032</v>
      </c>
      <c r="AJ119">
        <f>(Z119/Население_19!E$2)*100000</f>
        <v>48.46043708796828</v>
      </c>
      <c r="AK119">
        <f>(AA119/Население_19!F$2)*100000</f>
        <v>41.123546426459704</v>
      </c>
      <c r="AL119">
        <f>(AB119/Население_19!G$2)*100000</f>
        <v>31.625553447185325</v>
      </c>
      <c r="AM119">
        <f>(AC119/Население_19!H$2)*100000</f>
        <v>23.864529023576168</v>
      </c>
      <c r="AN119">
        <f>(AD119/Население_19!I$2)*100000</f>
        <v>8.1962734276815468</v>
      </c>
      <c r="AO119">
        <f>(AE119/Население_19!J$2)*100000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(V120/Население_19!A$2)*100000</f>
        <v>14.750215740913221</v>
      </c>
      <c r="AG120">
        <f>(W120/Население_19!B$2)*100000</f>
        <v>33.947273383893105</v>
      </c>
      <c r="AH120">
        <f>(X120/Население_19!C$2)*100000</f>
        <v>35.864105363095312</v>
      </c>
      <c r="AI120">
        <f>(Y120/Население_19!D$2)*100000</f>
        <v>44.534988392476428</v>
      </c>
      <c r="AJ120">
        <f>(Z120/Население_19!E$2)*100000</f>
        <v>53.075716810631931</v>
      </c>
      <c r="AK120">
        <f>(AA120/Население_19!F$2)*100000</f>
        <v>42.508536332014046</v>
      </c>
      <c r="AL120">
        <f>(AB120/Население_19!G$2)*100000</f>
        <v>31.198181103304446</v>
      </c>
      <c r="AM120">
        <f>(AC120/Население_19!H$2)*100000</f>
        <v>24.19598081557028</v>
      </c>
      <c r="AN120">
        <f>(AD120/Население_19!I$2)*100000</f>
        <v>10.928364570242062</v>
      </c>
      <c r="AO120">
        <f>(AE120/Население_19!J$2)*100000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(V121/Население_19!A$2)*100000</f>
        <v>15.814664299535826</v>
      </c>
      <c r="AG121">
        <f>(W121/Население_19!B$2)*100000</f>
        <v>36.691946551101481</v>
      </c>
      <c r="AH121">
        <f>(X121/Население_19!C$2)*100000</f>
        <v>37.641626620158348</v>
      </c>
      <c r="AI121">
        <f>(Y121/Население_19!D$2)*100000</f>
        <v>45.861562514805513</v>
      </c>
      <c r="AJ121">
        <f>(Z121/Население_19!E$2)*100000</f>
        <v>53.495287694510445</v>
      </c>
      <c r="AK121">
        <f>(AA121/Население_19!F$2)*100000</f>
        <v>45.171978458080083</v>
      </c>
      <c r="AL121">
        <f>(AB121/Население_19!G$2)*100000</f>
        <v>32.195383239026505</v>
      </c>
      <c r="AM121">
        <f>(AC121/Население_19!H$2)*100000</f>
        <v>27.510498735511415</v>
      </c>
      <c r="AN121">
        <f>(AD121/Население_19!I$2)*100000</f>
        <v>8.1962734276815468</v>
      </c>
      <c r="AO121">
        <f>(AE121/Население_19!J$2)*100000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(V122/Население_19!A$2)*100000</f>
        <v>15.89069633943744</v>
      </c>
      <c r="AG122">
        <f>(W122/Население_19!B$2)*100000</f>
        <v>36.980859516070787</v>
      </c>
      <c r="AH122">
        <f>(X122/Население_19!C$2)*100000</f>
        <v>39.105467655386725</v>
      </c>
      <c r="AI122">
        <f>(Y122/Население_19!D$2)*100000</f>
        <v>47.188136637134605</v>
      </c>
      <c r="AJ122">
        <f>(Z122/Население_19!E$2)*100000</f>
        <v>54.858893067115602</v>
      </c>
      <c r="AK122">
        <f>(AA122/Население_19!F$2)*100000</f>
        <v>45.278516143122722</v>
      </c>
      <c r="AL122">
        <f>(AB122/Население_19!G$2)*100000</f>
        <v>33.76241516658974</v>
      </c>
      <c r="AM122">
        <f>(AC122/Население_19!H$2)*100000</f>
        <v>25.85323977554085</v>
      </c>
      <c r="AN122">
        <f>(AD122/Население_19!I$2)*100000</f>
        <v>8.1962734276815468</v>
      </c>
      <c r="AO122">
        <f>(AE122/Население_19!J$2)*100000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(V123/Население_19!A$2)*100000</f>
        <v>16.270856538945509</v>
      </c>
      <c r="AG123">
        <f>(W123/Население_19!B$2)*100000</f>
        <v>39.292163235825207</v>
      </c>
      <c r="AH123">
        <f>(X123/Население_19!C$2)*100000</f>
        <v>42.346829947678138</v>
      </c>
      <c r="AI123">
        <f>(Y123/Население_19!D$2)*100000</f>
        <v>48.893731937271994</v>
      </c>
      <c r="AJ123">
        <f>(Z123/Население_19!E$2)*100000</f>
        <v>54.124644020328212</v>
      </c>
      <c r="AK123">
        <f>(AA123/Население_19!F$2)*100000</f>
        <v>46.876581418762349</v>
      </c>
      <c r="AL123">
        <f>(AB123/Население_19!G$2)*100000</f>
        <v>35.044532198232389</v>
      </c>
      <c r="AM123">
        <f>(AC123/Население_19!H$2)*100000</f>
        <v>28.836305903487869</v>
      </c>
      <c r="AN123">
        <f>(AD123/Население_19!I$2)*100000</f>
        <v>8.1962734276815468</v>
      </c>
      <c r="AO123">
        <f>(AE123/Население_19!J$2)*100000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(V124/Население_19!A$2)*100000</f>
        <v>16.498952658650357</v>
      </c>
      <c r="AG124">
        <f>(W124/Население_19!B$2)*100000</f>
        <v>40.592271578187066</v>
      </c>
      <c r="AH124">
        <f>(X124/Население_19!C$2)*100000</f>
        <v>42.86963031740256</v>
      </c>
      <c r="AI124">
        <f>(Y124/Население_19!D$2)*100000</f>
        <v>49.367508409532384</v>
      </c>
      <c r="AJ124">
        <f>(Z124/Население_19!E$2)*100000</f>
        <v>54.544214904206726</v>
      </c>
      <c r="AK124">
        <f>(AA124/Население_19!F$2)*100000</f>
        <v>46.77004373371971</v>
      </c>
      <c r="AL124">
        <f>(AB124/Население_19!G$2)*100000</f>
        <v>35.186989646192679</v>
      </c>
      <c r="AM124">
        <f>(AC124/Население_19!H$2)*100000</f>
        <v>28.504854111493753</v>
      </c>
      <c r="AN124">
        <f>(AD124/Население_19!I$2)*100000</f>
        <v>8.1962734276815468</v>
      </c>
      <c r="AO124">
        <f>(AE124/Население_19!J$2)*100000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(V125/Население_19!A$2)*100000</f>
        <v>16.651016738453585</v>
      </c>
      <c r="AG125">
        <f>(W125/Население_19!B$2)*100000</f>
        <v>45.214879017695914</v>
      </c>
      <c r="AH125">
        <f>(X125/Население_19!C$2)*100000</f>
        <v>45.065391870245129</v>
      </c>
      <c r="AI125">
        <f>(Y125/Население_19!D$2)*100000</f>
        <v>51.357369593026007</v>
      </c>
      <c r="AJ125">
        <f>(Z125/Население_19!E$2)*100000</f>
        <v>57.481211091356315</v>
      </c>
      <c r="AK125">
        <f>(AA125/Население_19!F$2)*100000</f>
        <v>47.728882899103489</v>
      </c>
      <c r="AL125">
        <f>(AB125/Население_19!G$2)*100000</f>
        <v>36.611564125795624</v>
      </c>
      <c r="AM125">
        <f>(AC125/Население_19!H$2)*100000</f>
        <v>30.825016655452547</v>
      </c>
      <c r="AN125">
        <f>(AD125/Население_19!I$2)*100000</f>
        <v>13.660455712802579</v>
      </c>
      <c r="AO125">
        <f>(AE125/Население_19!J$2)*100000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(V126/Население_19!A$2)*100000</f>
        <v>17.94356141678103</v>
      </c>
      <c r="AG126">
        <f>(W126/Население_19!B$2)*100000</f>
        <v>50.559768869628023</v>
      </c>
      <c r="AH126">
        <f>(X126/Население_19!C$2)*100000</f>
        <v>50.711635863268882</v>
      </c>
      <c r="AI126">
        <f>(Y126/Население_19!D$2)*100000</f>
        <v>58.93779314919221</v>
      </c>
      <c r="AJ126">
        <f>(Z126/Население_19!E$2)*100000</f>
        <v>65.453057885048068</v>
      </c>
      <c r="AK126">
        <f>(AA126/Население_19!F$2)*100000</f>
        <v>51.457701875595944</v>
      </c>
      <c r="AL126">
        <f>(AB126/Население_19!G$2)*100000</f>
        <v>40.173000324802985</v>
      </c>
      <c r="AM126">
        <f>(AC126/Население_19!H$2)*100000</f>
        <v>31.819372031434888</v>
      </c>
      <c r="AN126">
        <f>(AD126/Население_19!I$2)*100000</f>
        <v>13.660455712802579</v>
      </c>
      <c r="AO126">
        <f>(AE126/Население_19!J$2)*100000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(V127/Население_19!A$2)*100000</f>
        <v>18.703881815797175</v>
      </c>
      <c r="AG127">
        <f>(W127/Население_19!B$2)*100000</f>
        <v>55.037919826652214</v>
      </c>
      <c r="AH127">
        <f>(X127/Население_19!C$2)*100000</f>
        <v>56.044199634457982</v>
      </c>
      <c r="AI127">
        <f>(Y127/Население_19!D$2)*100000</f>
        <v>64.907376699673094</v>
      </c>
      <c r="AJ127">
        <f>(Z127/Население_19!E$2)*100000</f>
        <v>71.117264817408</v>
      </c>
      <c r="AK127">
        <f>(AA127/Население_19!F$2)*100000</f>
        <v>56.571510757642741</v>
      </c>
      <c r="AL127">
        <f>(AB127/Население_19!G$2)*100000</f>
        <v>40.885287564604454</v>
      </c>
      <c r="AM127">
        <f>(AC127/Население_19!H$2)*100000</f>
        <v>36.791148911346589</v>
      </c>
      <c r="AN127">
        <f>(AD127/Население_19!I$2)*100000</f>
        <v>13.660455712802579</v>
      </c>
      <c r="AO127">
        <f>(AE127/Население_19!J$2)*100000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(V128/Население_19!A$2)*100000</f>
        <v>20.072458534026239</v>
      </c>
      <c r="AG128">
        <f>(W128/Население_19!B$2)*100000</f>
        <v>61.53846153846154</v>
      </c>
      <c r="AH128">
        <f>(X128/Население_19!C$2)*100000</f>
        <v>59.599242148584054</v>
      </c>
      <c r="AI128">
        <f>(Y128/Население_19!D$2)*100000</f>
        <v>69.645141422276978</v>
      </c>
      <c r="AJ128">
        <f>(Z128/Население_19!E$2)*100000</f>
        <v>74.893402772314616</v>
      </c>
      <c r="AK128">
        <f>(AA128/Население_19!F$2)*100000</f>
        <v>61.472244269604261</v>
      </c>
      <c r="AL128">
        <f>(AB128/Население_19!G$2)*100000</f>
        <v>41.02774501256475</v>
      </c>
      <c r="AM128">
        <f>(AC128/Население_19!H$2)*100000</f>
        <v>35.13388995137602</v>
      </c>
      <c r="AN128">
        <f>(AD128/Население_19!I$2)*100000</f>
        <v>16.392546855363094</v>
      </c>
      <c r="AO128">
        <f>(AE128/Население_19!J$2)*100000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(V129/Население_19!A$2)*100000</f>
        <v>22.353419731074673</v>
      </c>
      <c r="AG129">
        <f>(W129/Население_19!B$2)*100000</f>
        <v>67.750090285301553</v>
      </c>
      <c r="AH129">
        <f>(X129/Население_19!C$2)*100000</f>
        <v>66.813887250781065</v>
      </c>
      <c r="AI129">
        <f>(Y129/Население_19!D$2)*100000</f>
        <v>76.941299095086933</v>
      </c>
      <c r="AJ129">
        <f>(Z129/Население_19!E$2)*100000</f>
        <v>82.026107798249342</v>
      </c>
      <c r="AK129">
        <f>(AA129/Население_19!F$2)*100000</f>
        <v>66.37297778156578</v>
      </c>
      <c r="AL129">
        <f>(AB129/Население_19!G$2)*100000</f>
        <v>44.446723763611807</v>
      </c>
      <c r="AM129">
        <f>(AC129/Население_19!H$2)*100000</f>
        <v>35.465341743370132</v>
      </c>
      <c r="AN129">
        <f>(AD129/Население_19!I$2)*100000</f>
        <v>13.660455712802579</v>
      </c>
      <c r="AO129">
        <f>(AE129/Население_19!J$2)*100000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(V130/Население_19!A$2)*100000</f>
        <v>23.26580420989405</v>
      </c>
      <c r="AG130">
        <f>(W130/Население_19!B$2)*100000</f>
        <v>75.550740339472739</v>
      </c>
      <c r="AH130">
        <f>(X130/Население_19!C$2)*100000</f>
        <v>73.401171909308772</v>
      </c>
      <c r="AI130">
        <f>(Y130/Население_19!D$2)*100000</f>
        <v>81.394797934334576</v>
      </c>
      <c r="AJ130">
        <f>(Z130/Население_19!E$2)*100000</f>
        <v>86.536494799943355</v>
      </c>
      <c r="AK130">
        <f>(AA130/Население_19!F$2)*100000</f>
        <v>70.421409813186173</v>
      </c>
      <c r="AL130">
        <f>(AB130/Население_19!G$2)*100000</f>
        <v>46.726042930976519</v>
      </c>
      <c r="AM130">
        <f>(AC130/Население_19!H$2)*100000</f>
        <v>37.454052495334821</v>
      </c>
      <c r="AN130">
        <f>(AD130/Население_19!I$2)*100000</f>
        <v>13.660455712802579</v>
      </c>
      <c r="AO130">
        <f>(AE130/Население_19!J$2)*100000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(V131/Население_19!A$2)*100000</f>
        <v>23.113740130090822</v>
      </c>
      <c r="AG131">
        <f>(W131/Население_19!B$2)*100000</f>
        <v>76.561935716865293</v>
      </c>
      <c r="AH131">
        <f>(X131/Население_19!C$2)*100000</f>
        <v>73.714852131143431</v>
      </c>
      <c r="AI131">
        <f>(Y131/Население_19!D$2)*100000</f>
        <v>82.247595584403271</v>
      </c>
      <c r="AJ131">
        <f>(Z131/Население_19!E$2)*100000</f>
        <v>86.956065683821876</v>
      </c>
      <c r="AK131">
        <f>(AA131/Население_19!F$2)*100000</f>
        <v>70.954098238399368</v>
      </c>
      <c r="AL131">
        <f>(AB131/Население_19!G$2)*100000</f>
        <v>46.583585483016222</v>
      </c>
      <c r="AM131">
        <f>(AC131/Население_19!H$2)*100000</f>
        <v>37.122600703340702</v>
      </c>
      <c r="AN131">
        <f>(AD131/Население_19!I$2)*100000</f>
        <v>16.392546855363094</v>
      </c>
      <c r="AO131">
        <f>(AE131/Население_19!J$2)*100000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(V132/Население_19!A$2)*100000</f>
        <v>25.394701327139259</v>
      </c>
      <c r="AG132">
        <f>(W132/Население_19!B$2)*100000</f>
        <v>82.773564463705313</v>
      </c>
      <c r="AH132">
        <f>(X132/Население_19!C$2)*100000</f>
        <v>81.975097972789285</v>
      </c>
      <c r="AI132">
        <f>(Y132/Население_19!D$2)*100000</f>
        <v>88.975221490500786</v>
      </c>
      <c r="AJ132">
        <f>(Z132/Население_19!E$2)*100000</f>
        <v>93.774092546847712</v>
      </c>
      <c r="AK132">
        <f>(AA132/Население_19!F$2)*100000</f>
        <v>76.280982490531471</v>
      </c>
      <c r="AL132">
        <f>(AB132/Население_19!G$2)*100000</f>
        <v>48.57798975446034</v>
      </c>
      <c r="AM132">
        <f>(AC132/Население_19!H$2)*100000</f>
        <v>42.757281167240627</v>
      </c>
      <c r="AN132">
        <f>(AD132/Население_19!I$2)*100000</f>
        <v>21.856729140484124</v>
      </c>
      <c r="AO132">
        <f>(AE132/Население_19!J$2)*100000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(V133/Население_19!A$2)*100000</f>
        <v>26.76327804536832</v>
      </c>
      <c r="AG133">
        <f>(W133/Население_19!B$2)*100000</f>
        <v>89.85193210545323</v>
      </c>
      <c r="AH133">
        <f>(X133/Население_19!C$2)*100000</f>
        <v>91.908304997553302</v>
      </c>
      <c r="AI133">
        <f>(Y133/Население_19!D$2)*100000</f>
        <v>99.303548585777236</v>
      </c>
      <c r="AJ133">
        <f>(Z133/Население_19!E$2)*100000</f>
        <v>105.62697001641573</v>
      </c>
      <c r="AK133">
        <f>(AA133/Население_19!F$2)*100000</f>
        <v>83.845158128559021</v>
      </c>
      <c r="AL133">
        <f>(AB133/Население_19!G$2)*100000</f>
        <v>54.703660016752991</v>
      </c>
      <c r="AM133">
        <f>(AC133/Население_19!H$2)*100000</f>
        <v>46.071799087181766</v>
      </c>
      <c r="AN133">
        <f>(AD133/Население_19!I$2)*100000</f>
        <v>24.588820283044644</v>
      </c>
      <c r="AO133">
        <f>(AE133/Население_19!J$2)*100000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(V134/Население_19!A$2)*100000</f>
        <v>29.424399441924823</v>
      </c>
      <c r="AG134">
        <f>(W134/Население_19!B$2)*100000</f>
        <v>98.663777537016983</v>
      </c>
      <c r="AH134">
        <f>(X134/Население_19!C$2)*100000</f>
        <v>105.08287431460872</v>
      </c>
      <c r="AI134">
        <f>(Y134/Население_19!D$2)*100000</f>
        <v>110.29516274221821</v>
      </c>
      <c r="AJ134">
        <f>(Z134/Население_19!E$2)*100000</f>
        <v>116.22113483434816</v>
      </c>
      <c r="AK134">
        <f>(AA134/Население_19!F$2)*100000</f>
        <v>90.130881546074875</v>
      </c>
      <c r="AL134">
        <f>(AB134/Население_19!G$2)*100000</f>
        <v>58.550011111680938</v>
      </c>
      <c r="AM134">
        <f>(AC134/Население_19!H$2)*100000</f>
        <v>49.054865215128785</v>
      </c>
      <c r="AN134">
        <f>(AD134/Население_19!I$2)*100000</f>
        <v>21.856729140484124</v>
      </c>
      <c r="AO134">
        <f>(AE134/Население_19!J$2)*100000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(V135/Население_19!A$2)*100000</f>
        <v>32.313616958186181</v>
      </c>
      <c r="AG135">
        <f>(W135/Население_19!B$2)*100000</f>
        <v>112.53159985554352</v>
      </c>
      <c r="AH135">
        <f>(X135/Население_19!C$2)*100000</f>
        <v>117.94376340982949</v>
      </c>
      <c r="AI135">
        <f>(Y135/Население_19!D$2)*100000</f>
        <v>122.42384043208415</v>
      </c>
      <c r="AJ135">
        <f>(Z135/Население_19!E$2)*100000</f>
        <v>129.3327249555517</v>
      </c>
      <c r="AK135">
        <f>(AA135/Население_19!F$2)*100000</f>
        <v>99.399660144784704</v>
      </c>
      <c r="AL135">
        <f>(AB135/Население_19!G$2)*100000</f>
        <v>65.387968613775072</v>
      </c>
      <c r="AM135">
        <f>(AC135/Население_19!H$2)*100000</f>
        <v>50.380672383105235</v>
      </c>
      <c r="AN135">
        <f>(AD135/Население_19!I$2)*100000</f>
        <v>27.320911425605157</v>
      </c>
      <c r="AO135">
        <f>(AE135/Население_19!J$2)*100000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(V136/Население_19!A$2)*100000</f>
        <v>34.366482035529771</v>
      </c>
      <c r="AG136">
        <f>(W136/Население_19!B$2)*100000</f>
        <v>124.37703141928495</v>
      </c>
      <c r="AH136">
        <f>(X136/Население_19!C$2)*100000</f>
        <v>135.30073568468029</v>
      </c>
      <c r="AI136">
        <f>(Y136/Население_19!D$2)*100000</f>
        <v>138.91126166674565</v>
      </c>
      <c r="AJ136">
        <f>(Z136/Население_19!E$2)*100000</f>
        <v>145.2764185429352</v>
      </c>
      <c r="AK136">
        <f>(AA136/Население_19!F$2)*100000</f>
        <v>110.58611707426209</v>
      </c>
      <c r="AL136">
        <f>(AB136/Население_19!G$2)*100000</f>
        <v>69.804149500544185</v>
      </c>
      <c r="AM136">
        <f>(AC136/Население_19!H$2)*100000</f>
        <v>57.009708222987506</v>
      </c>
      <c r="AN136">
        <f>(AD136/Население_19!I$2)*100000</f>
        <v>30.053002568165674</v>
      </c>
      <c r="AO136">
        <f>(AE136/Население_19!J$2)*100000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(V137/Население_19!A$2)*100000</f>
        <v>37.027603432086281</v>
      </c>
      <c r="AG137">
        <f>(W137/Население_19!B$2)*100000</f>
        <v>132.75550740339472</v>
      </c>
      <c r="AH137">
        <f>(X137/Население_19!C$2)*100000</f>
        <v>142.20170056504264</v>
      </c>
      <c r="AI137">
        <f>(Y137/Население_19!D$2)*100000</f>
        <v>145.82839816174729</v>
      </c>
      <c r="AJ137">
        <f>(Z137/Население_19!E$2)*100000</f>
        <v>156.70972512862468</v>
      </c>
      <c r="AK137">
        <f>(AA137/Население_19!F$2)*100000</f>
        <v>115.48685058622361</v>
      </c>
      <c r="AL137">
        <f>(AB137/Население_19!G$2)*100000</f>
        <v>73.365585699551545</v>
      </c>
      <c r="AM137">
        <f>(AC137/Население_19!H$2)*100000</f>
        <v>59.3298707669463</v>
      </c>
      <c r="AN137">
        <f>(AD137/Население_19!I$2)*100000</f>
        <v>35.517184853286707</v>
      </c>
      <c r="AO137">
        <f>(AE137/Население_19!J$2)*100000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(V138/Население_19!A$2)*100000</f>
        <v>37.559827711397588</v>
      </c>
      <c r="AG138">
        <f>(W138/Население_19!B$2)*100000</f>
        <v>139.68941856265801</v>
      </c>
      <c r="AH138">
        <f>(X138/Население_19!C$2)*100000</f>
        <v>151.7166672940271</v>
      </c>
      <c r="AI138">
        <f>(Y138/Население_19!D$2)*100000</f>
        <v>152.17700289003648</v>
      </c>
      <c r="AJ138">
        <f>(Z138/Население_19!E$2)*100000</f>
        <v>163.94732287552907</v>
      </c>
      <c r="AK138">
        <f>(AA138/Население_19!F$2)*100000</f>
        <v>118.36336808237493</v>
      </c>
      <c r="AL138">
        <f>(AB138/Население_19!G$2)*100000</f>
        <v>74.93261762711478</v>
      </c>
      <c r="AM138">
        <f>(AC138/Население_19!H$2)*100000</f>
        <v>61.318581518910982</v>
      </c>
      <c r="AN138">
        <f>(AD138/Население_19!I$2)*100000</f>
        <v>35.517184853286707</v>
      </c>
      <c r="AO138">
        <f>(AE138/Население_19!J$2)*100000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(V139/Население_19!A$2)*100000</f>
        <v>40.905237467068623</v>
      </c>
      <c r="AG139">
        <f>(W139/Население_19!B$2)*100000</f>
        <v>147.77898158179846</v>
      </c>
      <c r="AH139">
        <f>(X139/Население_19!C$2)*100000</f>
        <v>165.41403698080694</v>
      </c>
      <c r="AI139">
        <f>(Y139/Население_19!D$2)*100000</f>
        <v>166.8640735301085</v>
      </c>
      <c r="AJ139">
        <f>(Z139/Население_19!E$2)*100000</f>
        <v>180.31058734679107</v>
      </c>
      <c r="AK139">
        <f>(AA139/Население_19!F$2)*100000</f>
        <v>133.5982570434727</v>
      </c>
      <c r="AL139">
        <f>(AB139/Население_19!G$2)*100000</f>
        <v>82.197947473089783</v>
      </c>
      <c r="AM139">
        <f>(AC139/Население_19!H$2)*100000</f>
        <v>62.312936894893319</v>
      </c>
      <c r="AN139">
        <f>(AD139/Население_19!I$2)*100000</f>
        <v>40.981367138407741</v>
      </c>
      <c r="AO139">
        <f>(AE139/Население_19!J$2)*100000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(V140/Население_19!A$2)*100000</f>
        <v>45.771288020771955</v>
      </c>
      <c r="AG140">
        <f>(W140/Население_19!B$2)*100000</f>
        <v>168.5807150595883</v>
      </c>
      <c r="AH140">
        <f>(X140/Население_19!C$2)*100000</f>
        <v>186.22149169583892</v>
      </c>
      <c r="AI140">
        <f>(Y140/Население_19!D$2)*100000</f>
        <v>183.73051594257828</v>
      </c>
      <c r="AJ140">
        <f>(Z140/Население_19!E$2)*100000</f>
        <v>195.2053537244783</v>
      </c>
      <c r="AK140">
        <f>(AA140/Население_19!F$2)*100000</f>
        <v>143.82587480756629</v>
      </c>
      <c r="AL140">
        <f>(AB140/Население_19!G$2)*100000</f>
        <v>90.745394350707443</v>
      </c>
      <c r="AM140">
        <f>(AC140/Население_19!H$2)*100000</f>
        <v>67.61616556679914</v>
      </c>
      <c r="AN140">
        <f>(AD140/Население_19!I$2)*100000</f>
        <v>43.713458280968247</v>
      </c>
      <c r="AO140">
        <f>(AE140/Население_19!J$2)*100000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(V141/Население_19!A$2)*100000</f>
        <v>50.485274494672062</v>
      </c>
      <c r="AG141">
        <f>(W141/Население_19!B$2)*100000</f>
        <v>193.2827735644637</v>
      </c>
      <c r="AH141">
        <f>(X141/Население_19!C$2)*100000</f>
        <v>204.10126434041416</v>
      </c>
      <c r="AI141">
        <f>(Y141/Население_19!D$2)*100000</f>
        <v>204.67143601648743</v>
      </c>
      <c r="AJ141">
        <f>(Z141/Население_19!E$2)*100000</f>
        <v>213.24690173125435</v>
      </c>
      <c r="AK141">
        <f>(AA141/Население_19!F$2)*100000</f>
        <v>155.75809553234217</v>
      </c>
      <c r="AL141">
        <f>(AB141/Население_19!G$2)*100000</f>
        <v>103.13919232325304</v>
      </c>
      <c r="AM141">
        <f>(AC141/Население_19!H$2)*100000</f>
        <v>78.885526494598992</v>
      </c>
      <c r="AN141">
        <f>(AD141/Население_19!I$2)*100000</f>
        <v>57.373913993770834</v>
      </c>
      <c r="AO141">
        <f>(AE141/Население_19!J$2)*100000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(V142/Население_19!A$2)*100000</f>
        <v>57.100061966112513</v>
      </c>
      <c r="AG142">
        <f>(W142/Население_19!B$2)*100000</f>
        <v>215.96244131455401</v>
      </c>
      <c r="AH142">
        <f>(X142/Население_19!C$2)*100000</f>
        <v>227.31360075617843</v>
      </c>
      <c r="AI142">
        <f>(Y142/Население_19!D$2)*100000</f>
        <v>223.14871843464252</v>
      </c>
      <c r="AJ142">
        <f>(Z142/Население_19!E$2)*100000</f>
        <v>233.49119687839263</v>
      </c>
      <c r="AK142">
        <f>(AA142/Население_19!F$2)*100000</f>
        <v>169.92760764301352</v>
      </c>
      <c r="AL142">
        <f>(AB142/Население_19!G$2)*100000</f>
        <v>110.83189451310894</v>
      </c>
      <c r="AM142">
        <f>(AC142/Население_19!H$2)*100000</f>
        <v>89.491983838410633</v>
      </c>
      <c r="AN142">
        <f>(AD142/Население_19!I$2)*100000</f>
        <v>73.766460849133935</v>
      </c>
      <c r="AO142">
        <f>(AE142/Население_19!J$2)*100000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(V143/Население_19!A$2)*100000</f>
        <v>60.445471721783562</v>
      </c>
      <c r="AG143">
        <f>(W143/Население_19!B$2)*100000</f>
        <v>232.71939328277355</v>
      </c>
      <c r="AH143">
        <f>(X143/Население_19!C$2)*100000</f>
        <v>243.31129206974575</v>
      </c>
      <c r="AI143">
        <f>(Y143/Население_19!D$2)*100000</f>
        <v>249.01691382005967</v>
      </c>
      <c r="AJ143">
        <f>(Z143/Население_19!E$2)*100000</f>
        <v>254.78441923522718</v>
      </c>
      <c r="AK143">
        <f>(AA143/Население_19!F$2)*100000</f>
        <v>183.88404438359959</v>
      </c>
      <c r="AL143">
        <f>(AB143/Население_19!G$2)*100000</f>
        <v>117.10002222336188</v>
      </c>
      <c r="AM143">
        <f>(AC143/Население_19!H$2)*100000</f>
        <v>91.480694590375293</v>
      </c>
      <c r="AN143">
        <f>(AD143/Население_19!I$2)*100000</f>
        <v>92.891098847057535</v>
      </c>
      <c r="AO143">
        <f>(AE143/Население_19!J$2)*100000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(V144/Население_19!A$2)*100000</f>
        <v>62.650400878930377</v>
      </c>
      <c r="AG144">
        <f>(W144/Население_19!B$2)*100000</f>
        <v>241.09786926688335</v>
      </c>
      <c r="AH144">
        <f>(X144/Население_19!C$2)*100000</f>
        <v>260.66826434459654</v>
      </c>
      <c r="AI144">
        <f>(Y144/Население_19!D$2)*100000</f>
        <v>260.10328327095277</v>
      </c>
      <c r="AJ144">
        <f>(Z144/Население_19!E$2)*100000</f>
        <v>264.32965684346334</v>
      </c>
      <c r="AK144">
        <f>(AA144/Население_19!F$2)*100000</f>
        <v>190.80899391137129</v>
      </c>
      <c r="AL144">
        <f>(AB144/Население_19!G$2)*100000</f>
        <v>124.93518186117807</v>
      </c>
      <c r="AM144">
        <f>(AC144/Население_19!H$2)*100000</f>
        <v>94.46376071832232</v>
      </c>
      <c r="AN144">
        <f>(AD144/Население_19!I$2)*100000</f>
        <v>106.55155455986012</v>
      </c>
      <c r="AO144">
        <f>(AE144/Население_19!J$2)*100000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(V145/Население_19!A$2)*100000</f>
        <v>64.171041676962673</v>
      </c>
      <c r="AG145">
        <f>(W145/Население_19!B$2)*100000</f>
        <v>254.67677862044059</v>
      </c>
      <c r="AH145">
        <f>(X145/Население_19!C$2)*100000</f>
        <v>263.80506656294307</v>
      </c>
      <c r="AI145">
        <f>(Y145/Население_19!D$2)*100000</f>
        <v>261.9983891599943</v>
      </c>
      <c r="AJ145">
        <f>(Z145/Население_19!E$2)*100000</f>
        <v>267.68622391449145</v>
      </c>
      <c r="AK145">
        <f>(AA145/Население_19!F$2)*100000</f>
        <v>194.53781288786377</v>
      </c>
      <c r="AL145">
        <f>(AB145/Население_19!G$2)*100000</f>
        <v>125.93238399690011</v>
      </c>
      <c r="AM145">
        <f>(AC145/Население_19!H$2)*100000</f>
        <v>96.783923262281121</v>
      </c>
      <c r="AN145">
        <f>(AD145/Население_19!I$2)*100000</f>
        <v>103.81946341729962</v>
      </c>
      <c r="AO145">
        <f>(AE145/Население_19!J$2)*100000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(V146/Население_19!A$2)*100000</f>
        <v>70.101540789288606</v>
      </c>
      <c r="AG146">
        <f>(W146/Население_19!B$2)*100000</f>
        <v>282.41242325749369</v>
      </c>
      <c r="AH146">
        <f>(X146/Население_19!C$2)*100000</f>
        <v>302.07405362677076</v>
      </c>
      <c r="AI146">
        <f>(Y146/Население_19!D$2)*100000</f>
        <v>303.59596342445633</v>
      </c>
      <c r="AJ146">
        <f>(Z146/Население_19!E$2)*100000</f>
        <v>298.00022027471402</v>
      </c>
      <c r="AK146">
        <f>(AA146/Население_19!F$2)*100000</f>
        <v>214.99304841605098</v>
      </c>
      <c r="AL146">
        <f>(AB146/Население_19!G$2)*100000</f>
        <v>137.61389472964424</v>
      </c>
      <c r="AM146">
        <f>(AC146/Население_19!H$2)*100000</f>
        <v>102.41860372618105</v>
      </c>
      <c r="AN146">
        <f>(AD146/Население_19!I$2)*100000</f>
        <v>106.55155455986012</v>
      </c>
      <c r="AO146">
        <f>(AE146/Население_19!J$2)*100000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(V147/Население_19!A$2)*100000</f>
        <v>77.856808859253292</v>
      </c>
      <c r="AG147">
        <f>(W147/Население_19!B$2)*100000</f>
        <v>321.12676056338029</v>
      </c>
      <c r="AH147">
        <f>(X147/Население_19!C$2)*100000</f>
        <v>341.59776157793698</v>
      </c>
      <c r="AI147">
        <f>(Y147/Население_19!D$2)*100000</f>
        <v>345.00402710001424</v>
      </c>
      <c r="AJ147">
        <f>(Z147/Население_19!E$2)*100000</f>
        <v>330.62185649626844</v>
      </c>
      <c r="AK147">
        <f>(AA147/Население_19!F$2)*100000</f>
        <v>237.25942458996309</v>
      </c>
      <c r="AL147">
        <f>(AB147/Население_19!G$2)*100000</f>
        <v>145.73396926338103</v>
      </c>
      <c r="AM147">
        <f>(AC147/Население_19!H$2)*100000</f>
        <v>108.71618777406921</v>
      </c>
      <c r="AN147">
        <f>(AD147/Население_19!I$2)*100000</f>
        <v>114.74782798754167</v>
      </c>
      <c r="AO147">
        <f>(AE147/Население_19!J$2)*100000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(V148/Население_19!A$2)*100000</f>
        <v>83.86334001148083</v>
      </c>
      <c r="AG148">
        <f>(W148/Население_19!B$2)*100000</f>
        <v>357.24088118454318</v>
      </c>
      <c r="AH148">
        <f>(X148/Население_19!C$2)*100000</f>
        <v>385.09475233900883</v>
      </c>
      <c r="AI148">
        <f>(Y148/Население_19!D$2)*100000</f>
        <v>386.03306959776381</v>
      </c>
      <c r="AJ148">
        <f>(Z148/Население_19!E$2)*100000</f>
        <v>369.85173413890942</v>
      </c>
      <c r="AK148">
        <f>(AA148/Население_19!F$2)*100000</f>
        <v>264.95922270104995</v>
      </c>
      <c r="AL148">
        <f>(AB148/Население_19!G$2)*100000</f>
        <v>160.69200129921194</v>
      </c>
      <c r="AM148">
        <f>(AC148/Население_19!H$2)*100000</f>
        <v>116.0081271979397</v>
      </c>
      <c r="AN148">
        <f>(AD148/Население_19!I$2)*100000</f>
        <v>120.2120102726627</v>
      </c>
      <c r="AO148">
        <f>(AE148/Население_19!J$2)*100000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(V149/Население_19!A$2)*100000</f>
        <v>91.086383802134222</v>
      </c>
      <c r="AG149">
        <f>(W149/Население_19!B$2)*100000</f>
        <v>383.53196099674972</v>
      </c>
      <c r="AH149">
        <f>(X149/Население_19!C$2)*100000</f>
        <v>427.65070243457671</v>
      </c>
      <c r="AI149">
        <f>(Y149/Население_19!D$2)*100000</f>
        <v>427.53588856777367</v>
      </c>
      <c r="AJ149">
        <f>(Z149/Население_19!E$2)*100000</f>
        <v>405.09568838470454</v>
      </c>
      <c r="AK149">
        <f>(AA149/Население_19!F$2)*100000</f>
        <v>287.3321365600047</v>
      </c>
      <c r="AL149">
        <f>(AB149/Население_19!G$2)*100000</f>
        <v>172.23105458399576</v>
      </c>
      <c r="AM149">
        <f>(AC149/Население_19!H$2)*100000</f>
        <v>124.29442199779254</v>
      </c>
      <c r="AN149">
        <f>(AD149/Население_19!I$2)*100000</f>
        <v>122.9441014152232</v>
      </c>
      <c r="AO149">
        <f>(AE149/Население_19!J$2)*100000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(V150/Население_19!A$2)*100000</f>
        <v>102.64325386717962</v>
      </c>
      <c r="AG150">
        <f>(W150/Население_19!B$2)*100000</f>
        <v>413.28999638858795</v>
      </c>
      <c r="AH150">
        <f>(X150/Население_19!C$2)*100000</f>
        <v>462.57376713216809</v>
      </c>
      <c r="AI150">
        <f>(Y150/Население_19!D$2)*100000</f>
        <v>467.99639929881079</v>
      </c>
      <c r="AJ150">
        <f>(Z150/Население_19!E$2)*100000</f>
        <v>442.54238977086186</v>
      </c>
      <c r="AK150">
        <f>(AA150/Население_19!F$2)*100000</f>
        <v>315.35154772621945</v>
      </c>
      <c r="AL150">
        <f>(AB150/Население_19!G$2)*100000</f>
        <v>189.46840578719136</v>
      </c>
      <c r="AM150">
        <f>(AC150/Население_19!H$2)*100000</f>
        <v>133.90652396562183</v>
      </c>
      <c r="AN150">
        <f>(AD150/Население_19!I$2)*100000</f>
        <v>133.87246598546528</v>
      </c>
      <c r="AO150">
        <f>(AE150/Население_19!J$2)*100000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(V151/Население_19!A$2)*100000</f>
        <v>105.30437526373613</v>
      </c>
      <c r="AG151">
        <f>(W151/Население_19!B$2)*100000</f>
        <v>429.90249187432283</v>
      </c>
      <c r="AH151">
        <f>(X151/Население_19!C$2)*100000</f>
        <v>490.90954717123174</v>
      </c>
      <c r="AI151">
        <f>(Y151/Население_19!D$2)*100000</f>
        <v>495.38067939546119</v>
      </c>
      <c r="AJ151">
        <f>(Z151/Население_19!E$2)*100000</f>
        <v>465.30411022127123</v>
      </c>
      <c r="AK151">
        <f>(AA151/Население_19!F$2)*100000</f>
        <v>332.9302657582553</v>
      </c>
      <c r="AL151">
        <f>(AB151/Население_19!G$2)*100000</f>
        <v>201.14991651993549</v>
      </c>
      <c r="AM151">
        <f>(AC151/Население_19!H$2)*100000</f>
        <v>142.52427055746875</v>
      </c>
      <c r="AN151">
        <f>(AD151/Население_19!I$2)*100000</f>
        <v>133.87246598546528</v>
      </c>
      <c r="AO151">
        <f>(AE151/Население_19!J$2)*100000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(V152/Население_19!A$2)*100000</f>
        <v>108.04152870019425</v>
      </c>
      <c r="AG152">
        <f>(W152/Население_19!B$2)*100000</f>
        <v>443.19248826291079</v>
      </c>
      <c r="AH152">
        <f>(X152/Население_19!C$2)*100000</f>
        <v>507.53459892846837</v>
      </c>
      <c r="AI152">
        <f>(Y152/Население_19!D$2)*100000</f>
        <v>515.94257829156209</v>
      </c>
      <c r="AJ152">
        <f>(Z152/Население_19!E$2)*100000</f>
        <v>482.82119462319912</v>
      </c>
      <c r="AK152">
        <f>(AA152/Население_19!F$2)*100000</f>
        <v>342.73173278217837</v>
      </c>
      <c r="AL152">
        <f>(AB152/Население_19!G$2)*100000</f>
        <v>208.70016126183108</v>
      </c>
      <c r="AM152">
        <f>(AC152/Население_19!H$2)*100000</f>
        <v>145.83878847740991</v>
      </c>
      <c r="AN152">
        <f>(AD152/Население_19!I$2)*100000</f>
        <v>144.80083055570734</v>
      </c>
      <c r="AO152">
        <f>(AE152/Население_19!J$2)*100000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(V153/Население_19!A$2)*100000</f>
        <v>111.38693845586531</v>
      </c>
      <c r="AG153">
        <f>(W153/Население_19!B$2)*100000</f>
        <v>467.46117732033218</v>
      </c>
      <c r="AH153">
        <f>(X153/Население_19!C$2)*100000</f>
        <v>539.32086140771321</v>
      </c>
      <c r="AI153">
        <f>(Y153/Население_19!D$2)*100000</f>
        <v>548.6331548775288</v>
      </c>
      <c r="AJ153">
        <f>(Z153/Население_19!E$2)*100000</f>
        <v>507.89055493494027</v>
      </c>
      <c r="AK153">
        <f>(AA153/Население_19!F$2)*100000</f>
        <v>361.69544071976861</v>
      </c>
      <c r="AL153">
        <f>(AB153/Население_19!G$2)*100000</f>
        <v>221.80624647417818</v>
      </c>
      <c r="AM153">
        <f>(AC153/Население_19!H$2)*100000</f>
        <v>157.43960119720387</v>
      </c>
      <c r="AN153">
        <f>(AD153/Население_19!I$2)*100000</f>
        <v>139.33664827058629</v>
      </c>
      <c r="AO153">
        <f>(AE153/Население_19!J$2)*100000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(V154/Население_19!A$2)*100000</f>
        <v>116.32902104947024</v>
      </c>
      <c r="AG154">
        <f>(W154/Население_19!B$2)*100000</f>
        <v>494.04117009750814</v>
      </c>
      <c r="AH154">
        <f>(X154/Население_19!C$2)*100000</f>
        <v>594.73770059850187</v>
      </c>
      <c r="AI154">
        <f>(Y154/Население_19!D$2)*100000</f>
        <v>609.56080921021464</v>
      </c>
      <c r="AJ154">
        <f>(Z154/Население_19!E$2)*100000</f>
        <v>571.14086567962613</v>
      </c>
      <c r="AK154">
        <f>(AA154/Население_19!F$2)*100000</f>
        <v>405.26935390220905</v>
      </c>
      <c r="AL154">
        <f>(AB154/Население_19!G$2)*100000</f>
        <v>247.73350200295172</v>
      </c>
      <c r="AM154">
        <f>(AC154/Население_19!H$2)*100000</f>
        <v>182.96138918075059</v>
      </c>
      <c r="AN154">
        <f>(AD154/Население_19!I$2)*100000</f>
        <v>172.12174198131248</v>
      </c>
      <c r="AO154">
        <f>(AE154/Население_19!J$2)*100000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(V155/Население_19!A$2)*100000</f>
        <v>121.27110364307518</v>
      </c>
      <c r="AG155">
        <f>(W155/Население_19!B$2)*100000</f>
        <v>522.0657276995305</v>
      </c>
      <c r="AH155">
        <f>(X155/Население_19!C$2)*100000</f>
        <v>651.40926067662917</v>
      </c>
      <c r="AI155">
        <f>(Y155/Население_19!D$2)*100000</f>
        <v>667.64580470933811</v>
      </c>
      <c r="AJ155">
        <f>(Z155/Население_19!E$2)*100000</f>
        <v>629.04164765486098</v>
      </c>
      <c r="AK155">
        <f>(AA155/Население_19!F$2)*100000</f>
        <v>449.2694178248201</v>
      </c>
      <c r="AL155">
        <f>(AB155/Население_19!G$2)*100000</f>
        <v>270.52669367659882</v>
      </c>
      <c r="AM155">
        <f>(AC155/Население_19!H$2)*100000</f>
        <v>196.88236444450337</v>
      </c>
      <c r="AN155">
        <f>(AD155/Население_19!I$2)*100000</f>
        <v>174.85383312387299</v>
      </c>
      <c r="AO155">
        <f>(AE155/Население_19!J$2)*100000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(V156/Население_19!A$2)*100000</f>
        <v>124.38841727904139</v>
      </c>
      <c r="AG156">
        <f>(W156/Население_19!B$2)*100000</f>
        <v>547.34561213434461</v>
      </c>
      <c r="AH156">
        <f>(X156/Население_19!C$2)*100000</f>
        <v>695.3244917334805</v>
      </c>
      <c r="AI156">
        <f>(Y156/Население_19!D$2)*100000</f>
        <v>714.73918605202061</v>
      </c>
      <c r="AJ156">
        <f>(Z156/Население_19!E$2)*100000</f>
        <v>677.50208474282931</v>
      </c>
      <c r="AK156">
        <f>(AA156/Население_19!F$2)*100000</f>
        <v>485.9183814794888</v>
      </c>
      <c r="AL156">
        <f>(AB156/Население_19!G$2)*100000</f>
        <v>295.88411941353115</v>
      </c>
      <c r="AM156">
        <f>(AC156/Население_19!H$2)*100000</f>
        <v>210.47188791626201</v>
      </c>
      <c r="AN156">
        <f>(AD156/Население_19!I$2)*100000</f>
        <v>177.58592426643352</v>
      </c>
      <c r="AO156">
        <f>(AE156/Население_19!J$2)*100000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(V157/Население_19!A$2)*100000</f>
        <v>128.6462115135318</v>
      </c>
      <c r="AG157">
        <f>(W157/Население_19!B$2)*100000</f>
        <v>575.80353918382082</v>
      </c>
      <c r="AH157">
        <f>(X157/Население_19!C$2)*100000</f>
        <v>741.64460449106434</v>
      </c>
      <c r="AI157">
        <f>(Y157/Население_19!D$2)*100000</f>
        <v>752.07277206613924</v>
      </c>
      <c r="AJ157">
        <f>(Z157/Население_19!E$2)*100000</f>
        <v>726.06741455176711</v>
      </c>
      <c r="AK157">
        <f>(AA157/Население_19!F$2)*100000</f>
        <v>527.36154096107646</v>
      </c>
      <c r="AL157">
        <f>(AB157/Население_19!G$2)*100000</f>
        <v>331.07110905972382</v>
      </c>
      <c r="AM157">
        <f>(AC157/Население_19!H$2)*100000</f>
        <v>229.69609185192058</v>
      </c>
      <c r="AN157">
        <f>(AD157/Население_19!I$2)*100000</f>
        <v>185.78219769411507</v>
      </c>
      <c r="AO157">
        <f>(AE157/Население_19!J$2)*100000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(V158/Население_19!A$2)*100000</f>
        <v>131.00320475048184</v>
      </c>
      <c r="AG158">
        <f>(W158/Население_19!B$2)*100000</f>
        <v>590.68255687973999</v>
      </c>
      <c r="AH158">
        <f>(X158/Население_19!C$2)*100000</f>
        <v>760.77909802297813</v>
      </c>
      <c r="AI158">
        <f>(Y158/Население_19!D$2)*100000</f>
        <v>779.93082863505003</v>
      </c>
      <c r="AJ158">
        <f>(Z158/Население_19!E$2)*100000</f>
        <v>753.54930744580975</v>
      </c>
      <c r="AK158">
        <f>(AA158/Население_19!F$2)*100000</f>
        <v>553.88942453669426</v>
      </c>
      <c r="AL158">
        <f>(AB158/Население_19!G$2)*100000</f>
        <v>344.6045666159518</v>
      </c>
      <c r="AM158">
        <f>(AC158/Население_19!H$2)*100000</f>
        <v>243.28561532367922</v>
      </c>
      <c r="AN158">
        <f>(AD158/Население_19!I$2)*100000</f>
        <v>185.78219769411507</v>
      </c>
      <c r="AO158">
        <f>(AE158/Население_19!J$2)*100000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(V159/Население_19!A$2)*100000</f>
        <v>131.53542902979314</v>
      </c>
      <c r="AG159">
        <f>(W159/Население_19!B$2)*100000</f>
        <v>585.48212351029258</v>
      </c>
      <c r="AH159">
        <f>(X159/Население_19!C$2)*100000</f>
        <v>770.39862482590752</v>
      </c>
      <c r="AI159">
        <f>(Y159/Население_19!D$2)*100000</f>
        <v>788.64831572464118</v>
      </c>
      <c r="AJ159">
        <f>(Z159/Население_19!E$2)*100000</f>
        <v>761.10158335562301</v>
      </c>
      <c r="AK159">
        <f>(AA159/Население_19!F$2)*100000</f>
        <v>560.70783637942327</v>
      </c>
      <c r="AL159">
        <f>(AB159/Население_19!G$2)*100000</f>
        <v>352.5821837017283</v>
      </c>
      <c r="AM159">
        <f>(AC159/Население_19!H$2)*100000</f>
        <v>243.28561532367922</v>
      </c>
      <c r="AN159">
        <f>(AD159/Население_19!I$2)*100000</f>
        <v>188.51428883667558</v>
      </c>
      <c r="AO159">
        <f>(AE159/Население_19!J$2)*100000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(V160/Население_19!A$2)*100000</f>
        <v>131.53542902979314</v>
      </c>
      <c r="AG160">
        <f>(W160/Население_19!B$2)*100000</f>
        <v>598.48320693391111</v>
      </c>
      <c r="AH160">
        <f>(X160/Население_19!C$2)*100000</f>
        <v>796.95688360790803</v>
      </c>
      <c r="AI160">
        <f>(Y160/Население_19!D$2)*100000</f>
        <v>819.4437864215663</v>
      </c>
      <c r="AJ160">
        <f>(Z160/Население_19!E$2)*100000</f>
        <v>800.54124644020328</v>
      </c>
      <c r="AK160">
        <f>(AA160/Население_19!F$2)*100000</f>
        <v>593.62798105759964</v>
      </c>
      <c r="AL160">
        <f>(AB160/Население_19!G$2)*100000</f>
        <v>376.08766261517684</v>
      </c>
      <c r="AM160">
        <f>(AC160/Население_19!H$2)*100000</f>
        <v>260.18965671537904</v>
      </c>
      <c r="AN160">
        <f>(AD160/Население_19!I$2)*100000</f>
        <v>196.71056226435715</v>
      </c>
      <c r="AO160">
        <f>(AE160/Население_19!J$2)*100000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(V161/Население_19!A$2)*100000</f>
        <v>130.09082027166249</v>
      </c>
      <c r="AG161">
        <f>(W161/Население_19!B$2)*100000</f>
        <v>613.21776814734562</v>
      </c>
      <c r="AH161">
        <f>(X161/Население_19!C$2)*100000</f>
        <v>826.75650468219999</v>
      </c>
      <c r="AI161">
        <f>(Y161/Население_19!D$2)*100000</f>
        <v>852.22911830198507</v>
      </c>
      <c r="AJ161">
        <f>(Z161/Население_19!E$2)*100000</f>
        <v>848.37232720235374</v>
      </c>
      <c r="AK161">
        <f>(AA161/Население_19!F$2)*100000</f>
        <v>632.1946230430359</v>
      </c>
      <c r="AL161">
        <f>(AB161/Население_19!G$2)*100000</f>
        <v>405.00652455111657</v>
      </c>
      <c r="AM161">
        <f>(AC161/Население_19!H$2)*100000</f>
        <v>287.03725186690224</v>
      </c>
      <c r="AN161">
        <f>(AD161/Население_19!I$2)*100000</f>
        <v>210.37101797715974</v>
      </c>
      <c r="AO161">
        <f>(AE161/Население_19!J$2)*100000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(V162/Население_19!A$2)*100000</f>
        <v>126.97350663569628</v>
      </c>
      <c r="AG162">
        <f>(W162/Население_19!B$2)*100000</f>
        <v>609.89526905019864</v>
      </c>
      <c r="AH162">
        <f>(X162/Население_19!C$2)*100000</f>
        <v>840.14019414714517</v>
      </c>
      <c r="AI162">
        <f>(Y162/Население_19!D$2)*100000</f>
        <v>872.79101719808602</v>
      </c>
      <c r="AJ162">
        <f>(Z162/Население_19!E$2)*100000</f>
        <v>880.88907070293862</v>
      </c>
      <c r="AK162">
        <f>(AA162/Население_19!F$2)*100000</f>
        <v>665.8605315165106</v>
      </c>
      <c r="AL162">
        <f>(AB162/Население_19!G$2)*100000</f>
        <v>433.35555669521511</v>
      </c>
      <c r="AM162">
        <f>(AC162/Население_19!H$2)*100000</f>
        <v>311.8961362664607</v>
      </c>
      <c r="AN162">
        <f>(AD162/Население_19!I$2)*100000</f>
        <v>221.29938254740176</v>
      </c>
      <c r="AO162">
        <f>(AE162/Население_19!J$2)*100000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(V163/Население_19!A$2)*100000</f>
        <v>121.3471356829768</v>
      </c>
      <c r="AG163">
        <f>(W163/Население_19!B$2)*100000</f>
        <v>604.69483568075111</v>
      </c>
      <c r="AH163">
        <f>(X163/Население_19!C$2)*100000</f>
        <v>843.79979673521632</v>
      </c>
      <c r="AI163">
        <f>(Y163/Население_19!D$2)*100000</f>
        <v>887.95186431041839</v>
      </c>
      <c r="AJ163">
        <f>(Z163/Население_19!E$2)*100000</f>
        <v>906.58778734049747</v>
      </c>
      <c r="AK163">
        <f>(AA163/Население_19!F$2)*100000</f>
        <v>686.74191778486841</v>
      </c>
      <c r="AL163">
        <f>(AB163/Население_19!G$2)*100000</f>
        <v>452.01748237801371</v>
      </c>
      <c r="AM163">
        <f>(AC163/Население_19!H$2)*100000</f>
        <v>331.45179199411342</v>
      </c>
      <c r="AN163">
        <f>(AD163/Население_19!I$2)*100000</f>
        <v>245.8882028304464</v>
      </c>
      <c r="AO163">
        <f>(AE163/Население_19!J$2)*100000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(V164/Население_19!A$2)*100000</f>
        <v>115.11250841104442</v>
      </c>
      <c r="AG164">
        <f>(W164/Население_19!B$2)*100000</f>
        <v>615.52907186710001</v>
      </c>
      <c r="AH164">
        <f>(X164/Население_19!C$2)*100000</f>
        <v>862.41148989740566</v>
      </c>
      <c r="AI164">
        <f>(Y164/Население_19!D$2)*100000</f>
        <v>909.55607144549197</v>
      </c>
      <c r="AJ164">
        <f>(Z164/Население_19!E$2)*100000</f>
        <v>945.29320137829041</v>
      </c>
      <c r="AK164">
        <f>(AA164/Население_19!F$2)*100000</f>
        <v>713.37633904552888</v>
      </c>
      <c r="AL164">
        <f>(AB164/Население_19!G$2)*100000</f>
        <v>486.06481244052401</v>
      </c>
      <c r="AM164">
        <f>(AC164/Население_19!H$2)*100000</f>
        <v>352.33325488974253</v>
      </c>
      <c r="AN164">
        <f>(AD164/Население_19!I$2)*100000</f>
        <v>248.62029397300691</v>
      </c>
      <c r="AO164">
        <f>(AE164/Население_19!J$2)*100000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(V165/Население_19!A$2)*100000</f>
        <v>113.9720278125202</v>
      </c>
      <c r="AG165">
        <f>(W165/Население_19!B$2)*100000</f>
        <v>620.87396171903208</v>
      </c>
      <c r="AH165">
        <f>(X165/Население_19!C$2)*100000</f>
        <v>867.0121331509805</v>
      </c>
      <c r="AI165">
        <f>(Y165/Население_19!D$2)*100000</f>
        <v>920.92670677974138</v>
      </c>
      <c r="AJ165">
        <f>(Z165/Население_19!E$2)*100000</f>
        <v>959.66350415112936</v>
      </c>
      <c r="AK165">
        <f>(AA165/Население_19!F$2)*100000</f>
        <v>737.56039355020857</v>
      </c>
      <c r="AL165">
        <f>(AB165/Население_19!G$2)*100000</f>
        <v>502.87479129983871</v>
      </c>
      <c r="AM165">
        <f>(AC165/Население_19!H$2)*100000</f>
        <v>359.29374252161898</v>
      </c>
      <c r="AN165">
        <f>(AD165/Население_19!I$2)*100000</f>
        <v>265.01284082837003</v>
      </c>
      <c r="AO165">
        <f>(AE165/Население_19!J$2)*100000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(V166/Население_19!A$2)*100000</f>
        <v>110.70265009675079</v>
      </c>
      <c r="AG166">
        <f>(W166/Население_19!B$2)*100000</f>
        <v>607.87287829541344</v>
      </c>
      <c r="AH166">
        <f>(X166/Население_19!C$2)*100000</f>
        <v>851.11900191135828</v>
      </c>
      <c r="AI166">
        <f>(Y166/Население_19!D$2)*100000</f>
        <v>908.13474202871089</v>
      </c>
      <c r="AJ166">
        <f>(Z166/Население_19!E$2)*100000</f>
        <v>952.95037000907314</v>
      </c>
      <c r="AK166">
        <f>(AA166/Население_19!F$2)*100000</f>
        <v>741.18267484165835</v>
      </c>
      <c r="AL166">
        <f>(AB166/Население_19!G$2)*100000</f>
        <v>507.86080197844899</v>
      </c>
      <c r="AM166">
        <f>(AC166/Население_19!H$2)*100000</f>
        <v>362.27680864956596</v>
      </c>
      <c r="AN166">
        <f>(AD166/Население_19!I$2)*100000</f>
        <v>256.81656740068848</v>
      </c>
      <c r="AO166">
        <f>(AE166/Население_19!J$2)*100000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(V167/Население_19!A$2)*100000</f>
        <v>107.81343258048942</v>
      </c>
      <c r="AG167">
        <f>(W167/Население_19!B$2)*100000</f>
        <v>613.07331166486097</v>
      </c>
      <c r="AH167">
        <f>(X167/Население_19!C$2)*100000</f>
        <v>869.73069507354751</v>
      </c>
      <c r="AI167">
        <f>(Y167/Население_19!D$2)*100000</f>
        <v>926.13824797460552</v>
      </c>
      <c r="AJ167">
        <f>(Z167/Население_19!E$2)*100000</f>
        <v>982.73990276444761</v>
      </c>
      <c r="AK167">
        <f>(AA167/Население_19!F$2)*100000</f>
        <v>769.41516137795838</v>
      </c>
      <c r="AL167">
        <f>(AB167/Население_19!G$2)*100000</f>
        <v>525.09815318164465</v>
      </c>
      <c r="AM167">
        <f>(AC167/Население_19!H$2)*100000</f>
        <v>379.84375362525395</v>
      </c>
      <c r="AN167">
        <f>(AD167/Население_19!I$2)*100000</f>
        <v>265.01284082837003</v>
      </c>
      <c r="AO167">
        <f>(AE167/Население_19!J$2)*100000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(V168/Население_19!A$2)*100000</f>
        <v>104.46802282481836</v>
      </c>
      <c r="AG168">
        <f>(W168/Население_19!B$2)*100000</f>
        <v>616.97363669194658</v>
      </c>
      <c r="AH168">
        <f>(X168/Население_19!C$2)*100000</f>
        <v>872.65837714400436</v>
      </c>
      <c r="AI168">
        <f>(Y168/Население_19!D$2)*100000</f>
        <v>935.7085327142654</v>
      </c>
      <c r="AJ168">
        <f>(Z168/Население_19!E$2)*100000</f>
        <v>1004.3478032841912</v>
      </c>
      <c r="AK168">
        <f>(AA168/Население_19!F$2)*100000</f>
        <v>798.39341170955697</v>
      </c>
      <c r="AL168">
        <f>(AB168/Население_19!G$2)*100000</f>
        <v>547.32151506345053</v>
      </c>
      <c r="AM168">
        <f>(AC168/Население_19!H$2)*100000</f>
        <v>392.77037351302442</v>
      </c>
      <c r="AN168">
        <f>(AD168/Население_19!I$2)*100000</f>
        <v>270.47702311349104</v>
      </c>
      <c r="AO168">
        <f>(AE168/Население_19!J$2)*100000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(V169/Население_19!A$2)*100000</f>
        <v>99.297844111508596</v>
      </c>
      <c r="AG169">
        <f>(W169/Население_19!B$2)*100000</f>
        <v>602.81690140845069</v>
      </c>
      <c r="AH169">
        <f>(X169/Население_19!C$2)*100000</f>
        <v>855.92876531282286</v>
      </c>
      <c r="AI169">
        <f>(Y169/Население_19!D$2)*100000</f>
        <v>922.44279149097451</v>
      </c>
      <c r="AJ169">
        <f>(Z169/Население_19!E$2)*100000</f>
        <v>1012.1098646359437</v>
      </c>
      <c r="AK169">
        <f>(AA169/Население_19!F$2)*100000</f>
        <v>811.81716002492988</v>
      </c>
      <c r="AL169">
        <f>(AB169/Население_19!G$2)*100000</f>
        <v>565.55606840236817</v>
      </c>
      <c r="AM169">
        <f>(AC169/Население_19!H$2)*100000</f>
        <v>399.39940935290662</v>
      </c>
      <c r="AN169">
        <f>(AD169/Население_19!I$2)*100000</f>
        <v>275.94120539861211</v>
      </c>
      <c r="AO169">
        <f>(AE169/Население_19!J$2)*100000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(V170/Население_19!A$2)*100000</f>
        <v>94.431793557805264</v>
      </c>
      <c r="AG170">
        <f>(W170/Население_19!B$2)*100000</f>
        <v>594.29396894185629</v>
      </c>
      <c r="AH170">
        <f>(X170/Население_19!C$2)*100000</f>
        <v>843.4861165133816</v>
      </c>
      <c r="AI170">
        <f>(Y170/Население_19!D$2)*100000</f>
        <v>916.66271852939781</v>
      </c>
      <c r="AJ170">
        <f>(Z170/Население_19!E$2)*100000</f>
        <v>1026.3752746878131</v>
      </c>
      <c r="AK170">
        <f>(AA170/Население_19!F$2)*100000</f>
        <v>822.790541584322</v>
      </c>
      <c r="AL170">
        <f>(AB170/Население_19!G$2)*100000</f>
        <v>584.93028132496829</v>
      </c>
      <c r="AM170">
        <f>(AC170/Население_19!H$2)*100000</f>
        <v>419.28651687255348</v>
      </c>
      <c r="AN170">
        <f>(AD170/Население_19!I$2)*100000</f>
        <v>311.45839025189883</v>
      </c>
      <c r="AO170">
        <f>(AE170/Население_19!J$2)*100000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(V171/Население_19!A$2)*100000</f>
        <v>89.717807083905157</v>
      </c>
      <c r="AG171">
        <f>(W171/Население_19!B$2)*100000</f>
        <v>586.63777537016972</v>
      </c>
      <c r="AH171">
        <f>(X171/Население_19!C$2)*100000</f>
        <v>836.06235126329477</v>
      </c>
      <c r="AI171">
        <f>(Y171/Население_19!D$2)*100000</f>
        <v>912.77775145686257</v>
      </c>
      <c r="AJ171">
        <f>(Z171/Население_19!E$2)*100000</f>
        <v>1032.7737306669603</v>
      </c>
      <c r="AK171">
        <f>(AA171/Население_19!F$2)*100000</f>
        <v>835.68160147448157</v>
      </c>
      <c r="AL171">
        <f>(AB171/Население_19!G$2)*100000</f>
        <v>595.04476013014914</v>
      </c>
      <c r="AM171">
        <f>(AC171/Население_19!H$2)*100000</f>
        <v>453.42605144794715</v>
      </c>
      <c r="AN171">
        <f>(AD171/Население_19!I$2)*100000</f>
        <v>352.43975739030657</v>
      </c>
      <c r="AO171">
        <f>(AE171/Население_19!J$2)*100000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(V172/Население_19!A$2)*100000</f>
        <v>87.436845886856716</v>
      </c>
      <c r="AG172">
        <f>(W172/Население_19!B$2)*100000</f>
        <v>577.24810400866738</v>
      </c>
      <c r="AH172">
        <f>(X172/Население_19!C$2)*100000</f>
        <v>826.12914423853078</v>
      </c>
      <c r="AI172">
        <f>(Y172/Население_19!D$2)*100000</f>
        <v>908.22949732316306</v>
      </c>
      <c r="AJ172">
        <f>(Z172/Население_19!E$2)*100000</f>
        <v>1037.7036885525329</v>
      </c>
      <c r="AK172">
        <f>(AA172/Население_19!F$2)*100000</f>
        <v>837.49274212020657</v>
      </c>
      <c r="AL172">
        <f>(AB172/Население_19!G$2)*100000</f>
        <v>607.29610065473446</v>
      </c>
      <c r="AM172">
        <f>(AC172/Население_19!H$2)*100000</f>
        <v>471.65590000762336</v>
      </c>
      <c r="AN172">
        <f>(AD172/Население_19!I$2)*100000</f>
        <v>382.49275995847222</v>
      </c>
      <c r="AO172">
        <f>(AE172/Население_19!J$2)*100000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(V173/Население_19!A$2)*100000</f>
        <v>86.676525487840578</v>
      </c>
      <c r="AG173">
        <f>(W173/Население_19!B$2)*100000</f>
        <v>577.24810400866738</v>
      </c>
      <c r="AH173">
        <f>(X173/Население_19!C$2)*100000</f>
        <v>829.16138638293239</v>
      </c>
      <c r="AI173">
        <f>(Y173/Население_19!D$2)*100000</f>
        <v>915.90467617378124</v>
      </c>
      <c r="AJ173">
        <f>(Z173/Население_19!E$2)*100000</f>
        <v>1047.4587116027083</v>
      </c>
      <c r="AK173">
        <f>(AA173/Население_19!F$2)*100000</f>
        <v>850.27726432532336</v>
      </c>
      <c r="AL173">
        <f>(AB173/Население_19!G$2)*100000</f>
        <v>618.55023904359768</v>
      </c>
      <c r="AM173">
        <f>(AC173/Население_19!H$2)*100000</f>
        <v>487.89703781533495</v>
      </c>
      <c r="AN173">
        <f>(AD173/Население_19!I$2)*100000</f>
        <v>401.61739795639585</v>
      </c>
      <c r="AO173">
        <f>(AE173/Население_19!J$2)*100000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(V174/Население_19!A$2)*100000</f>
        <v>82.342699213448554</v>
      </c>
      <c r="AG174">
        <f>(W174/Население_19!B$2)*100000</f>
        <v>565.83604189237997</v>
      </c>
      <c r="AH174">
        <f>(X174/Население_19!C$2)*100000</f>
        <v>805.63536974533349</v>
      </c>
      <c r="AI174">
        <f>(Y174/Население_19!D$2)*100000</f>
        <v>894.96375609987217</v>
      </c>
      <c r="AJ174">
        <f>(Z174/Население_19!E$2)*100000</f>
        <v>1037.7036885525329</v>
      </c>
      <c r="AK174">
        <f>(AA174/Население_19!F$2)*100000</f>
        <v>843.99154090780758</v>
      </c>
      <c r="AL174">
        <f>(AB174/Население_19!G$2)*100000</f>
        <v>624.6759093058904</v>
      </c>
      <c r="AM174">
        <f>(AC174/Население_19!H$2)*100000</f>
        <v>495.18897723920543</v>
      </c>
      <c r="AN174">
        <f>(AD174/Население_19!I$2)*100000</f>
        <v>398.88530681383531</v>
      </c>
      <c r="AO174">
        <f>(AE174/Население_19!J$2)*100000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(V175/Население_19!A$2)*100000</f>
        <v>80.97412249521949</v>
      </c>
      <c r="AG175">
        <f>(W175/Население_19!B$2)*100000</f>
        <v>544.31202600216682</v>
      </c>
      <c r="AH175">
        <f>(X175/Население_19!C$2)*100000</f>
        <v>792.77448065011265</v>
      </c>
      <c r="AI175">
        <f>(Y175/Население_19!D$2)*100000</f>
        <v>890.32074667172026</v>
      </c>
      <c r="AJ175">
        <f>(Z175/Население_19!E$2)*100000</f>
        <v>1048.9272096962832</v>
      </c>
      <c r="AK175">
        <f>(AA175/Население_19!F$2)*100000</f>
        <v>853.04724413643203</v>
      </c>
      <c r="AL175">
        <f>(AB175/Население_19!G$2)*100000</f>
        <v>643.62274988460945</v>
      </c>
      <c r="AM175">
        <f>(AC175/Население_19!H$2)*100000</f>
        <v>495.52042903119951</v>
      </c>
      <c r="AN175">
        <f>(AD175/Население_19!I$2)*100000</f>
        <v>412.54576252663787</v>
      </c>
      <c r="AO175">
        <f>(AE175/Население_19!J$2)*100000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(V176/Население_19!A$2)*100000</f>
        <v>80.213802096203338</v>
      </c>
      <c r="AG176">
        <f>(W176/Население_19!B$2)*100000</f>
        <v>542.00072228241243</v>
      </c>
      <c r="AH176">
        <f>(X176/Население_19!C$2)*100000</f>
        <v>778.44975051966355</v>
      </c>
      <c r="AI176">
        <f>(Y176/Население_19!D$2)*100000</f>
        <v>880.18193016534804</v>
      </c>
      <c r="AJ176">
        <f>(Z176/Население_19!E$2)*100000</f>
        <v>1043.6825736478017</v>
      </c>
      <c r="AK176">
        <f>(AA176/Население_19!F$2)*100000</f>
        <v>854.6453094120717</v>
      </c>
      <c r="AL176">
        <f>(AB176/Население_19!G$2)*100000</f>
        <v>651.31545207446538</v>
      </c>
      <c r="AM176">
        <f>(AC176/Население_19!H$2)*100000</f>
        <v>498.83494695114069</v>
      </c>
      <c r="AN176">
        <f>(AD176/Население_19!I$2)*100000</f>
        <v>434.40249166712198</v>
      </c>
      <c r="AO176">
        <f>(AE176/Население_19!J$2)*100000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(V177/Население_19!A$2)*100000</f>
        <v>79.225385577482356</v>
      </c>
      <c r="AG177">
        <f>(W177/Население_19!B$2)*100000</f>
        <v>538.38931022029612</v>
      </c>
      <c r="AH177">
        <f>(X177/Население_19!C$2)*100000</f>
        <v>767.15726253361606</v>
      </c>
      <c r="AI177">
        <f>(Y177/Население_19!D$2)*100000</f>
        <v>870.61164542568815</v>
      </c>
      <c r="AJ177">
        <f>(Z177/Население_19!E$2)*100000</f>
        <v>1045.570642625255</v>
      </c>
      <c r="AK177">
        <f>(AA177/Население_19!F$2)*100000</f>
        <v>874.46131883000317</v>
      </c>
      <c r="AL177">
        <f>(AB177/Население_19!G$2)*100000</f>
        <v>671.82932458074765</v>
      </c>
      <c r="AM177">
        <f>(AC177/Население_19!H$2)*100000</f>
        <v>517.06479551081691</v>
      </c>
      <c r="AN177">
        <f>(AD177/Население_19!I$2)*100000</f>
        <v>428.93830938200097</v>
      </c>
      <c r="AO177">
        <f>(AE177/Население_19!J$2)*100000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(V178/Население_19!A$2)*100000</f>
        <v>77.020456420335535</v>
      </c>
      <c r="AG178">
        <f>(W178/Население_19!B$2)*100000</f>
        <v>516.86529433008309</v>
      </c>
      <c r="AH178">
        <f>(X178/Население_19!C$2)*100000</f>
        <v>746.14068767069432</v>
      </c>
      <c r="AI178">
        <f>(Y178/Население_19!D$2)*100000</f>
        <v>845.97526886814808</v>
      </c>
      <c r="AJ178">
        <f>(Z178/Население_19!E$2)*100000</f>
        <v>1018.6132133360607</v>
      </c>
      <c r="AK178">
        <f>(AA178/Население_19!F$2)*100000</f>
        <v>877.44437401119717</v>
      </c>
      <c r="AL178">
        <f>(AB178/Население_19!G$2)*100000</f>
        <v>667.69805858989912</v>
      </c>
      <c r="AM178">
        <f>(AC178/Население_19!H$2)*100000</f>
        <v>520.04786163876395</v>
      </c>
      <c r="AN178">
        <f>(AD178/Население_19!I$2)*100000</f>
        <v>437.13458280968251</v>
      </c>
      <c r="AO178">
        <f>(AE178/Население_19!J$2)*100000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(V179/Население_19!A$2)*100000</f>
        <v>74.283302983877405</v>
      </c>
      <c r="AG179">
        <f>(W179/Население_19!B$2)*100000</f>
        <v>503.14192849404122</v>
      </c>
      <c r="AH179">
        <f>(X179/Население_19!C$2)*100000</f>
        <v>729.8293161352924</v>
      </c>
      <c r="AI179">
        <f>(Y179/Население_19!D$2)*100000</f>
        <v>823.70777467190987</v>
      </c>
      <c r="AJ179">
        <f>(Z179/Население_19!E$2)*100000</f>
        <v>1007.5994776342495</v>
      </c>
      <c r="AK179">
        <f>(AA179/Население_19!F$2)*100000</f>
        <v>866.8971431919756</v>
      </c>
      <c r="AL179">
        <f>(AB179/Население_19!G$2)*100000</f>
        <v>667.12822879805799</v>
      </c>
      <c r="AM179">
        <f>(AC179/Население_19!H$2)*100000</f>
        <v>528.00270464662265</v>
      </c>
      <c r="AN179">
        <f>(AD179/Население_19!I$2)*100000</f>
        <v>437.13458280968251</v>
      </c>
      <c r="AO179">
        <f>(AE179/Население_19!J$2)*100000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(V180/Население_19!A$2)*100000</f>
        <v>74.815527263188699</v>
      </c>
      <c r="AG180">
        <f>(W180/Население_19!B$2)*100000</f>
        <v>502.27518959913328</v>
      </c>
      <c r="AH180">
        <f>(X180/Население_19!C$2)*100000</f>
        <v>730.45667657896172</v>
      </c>
      <c r="AI180">
        <f>(Y180/Население_19!D$2)*100000</f>
        <v>820.29658407163504</v>
      </c>
      <c r="AJ180">
        <f>(Z180/Население_19!E$2)*100000</f>
        <v>1004.8722668890392</v>
      </c>
      <c r="AK180">
        <f>(AA180/Население_19!F$2)*100000</f>
        <v>864.97946486120793</v>
      </c>
      <c r="AL180">
        <f>(AB180/Население_19!G$2)*100000</f>
        <v>665.13382452661392</v>
      </c>
      <c r="AM180">
        <f>(AC180/Население_19!H$2)*100000</f>
        <v>530.98577077456969</v>
      </c>
      <c r="AN180">
        <f>(AD180/Население_19!I$2)*100000</f>
        <v>439.86667395224299</v>
      </c>
      <c r="AO180">
        <f>(AE180/Население_19!J$2)*100000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(V181/Население_19!A$2)*100000</f>
        <v>74.131238904074166</v>
      </c>
      <c r="AG181">
        <f>(W181/Население_19!B$2)*100000</f>
        <v>483.92921632358252</v>
      </c>
      <c r="AH181">
        <f>(X181/Население_19!C$2)*100000</f>
        <v>702.22545661384288</v>
      </c>
      <c r="AI181">
        <f>(Y181/Население_19!D$2)*100000</f>
        <v>805.98853460937141</v>
      </c>
      <c r="AJ181">
        <f>(Z181/Население_19!E$2)*100000</f>
        <v>990.92153500007862</v>
      </c>
      <c r="AK181">
        <f>(AA181/Население_19!F$2)*100000</f>
        <v>858.37412838856426</v>
      </c>
      <c r="AL181">
        <f>(AB181/Население_19!G$2)*100000</f>
        <v>670.26229265318455</v>
      </c>
      <c r="AM181">
        <f>(AC181/Население_19!H$2)*100000</f>
        <v>531.31722256656383</v>
      </c>
      <c r="AN181">
        <f>(AD181/Население_19!I$2)*100000</f>
        <v>467.18758537784817</v>
      </c>
      <c r="AO181">
        <f>(AE181/Население_19!J$2)*100000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(V182/Население_19!A$2)*100000</f>
        <v>70.025508749386987</v>
      </c>
      <c r="AG182">
        <f>(W182/Население_19!B$2)*100000</f>
        <v>461.6829180209462</v>
      </c>
      <c r="AH182">
        <f>(X182/Население_19!C$2)*100000</f>
        <v>666.88415162047204</v>
      </c>
      <c r="AI182">
        <f>(Y182/Население_19!D$2)*100000</f>
        <v>770.55005448429426</v>
      </c>
      <c r="AJ182">
        <f>(Z182/Население_19!E$2)*100000</f>
        <v>966.90110189803386</v>
      </c>
      <c r="AK182">
        <f>(AA182/Население_19!F$2)*100000</f>
        <v>844.5242293330208</v>
      </c>
      <c r="AL182">
        <f>(AB182/Население_19!G$2)*100000</f>
        <v>660.29027129596386</v>
      </c>
      <c r="AM182">
        <f>(AC182/Население_19!H$2)*100000</f>
        <v>531.980126150552</v>
      </c>
      <c r="AN182">
        <f>(AD182/Население_19!I$2)*100000</f>
        <v>450.79503852248513</v>
      </c>
      <c r="AO182">
        <f>(AE182/Население_19!J$2)*100000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(V183/Население_19!A$2)*100000</f>
        <v>67.66851551243694</v>
      </c>
      <c r="AG183">
        <f>(W183/Население_19!B$2)*100000</f>
        <v>448.104008667389</v>
      </c>
      <c r="AH183">
        <f>(X183/Население_19!C$2)*100000</f>
        <v>650.88646030690472</v>
      </c>
      <c r="AI183">
        <f>(Y183/Население_19!D$2)*100000</f>
        <v>749.79864499928931</v>
      </c>
      <c r="AJ183">
        <f>(Z183/Население_19!E$2)*100000</f>
        <v>944.97852321538141</v>
      </c>
      <c r="AK183">
        <f>(AA183/Население_19!F$2)*100000</f>
        <v>831.4200940727759</v>
      </c>
      <c r="AL183">
        <f>(AB183/Население_19!G$2)*100000</f>
        <v>660.0053564000433</v>
      </c>
      <c r="AM183">
        <f>(AC183/Население_19!H$2)*100000</f>
        <v>541.92367991037543</v>
      </c>
      <c r="AN183">
        <f>(AD183/Население_19!I$2)*100000</f>
        <v>453.52712966504566</v>
      </c>
      <c r="AO183">
        <f>(AE183/Население_19!J$2)*100000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(V184/Население_19!A$2)*100000</f>
        <v>63.410721277946521</v>
      </c>
      <c r="AG184">
        <f>(W184/Население_19!B$2)*100000</f>
        <v>432.6471650415312</v>
      </c>
      <c r="AH184">
        <f>(X184/Население_19!C$2)*100000</f>
        <v>636.77085032434536</v>
      </c>
      <c r="AI184">
        <f>(Y184/Население_19!D$2)*100000</f>
        <v>737.2909461316151</v>
      </c>
      <c r="AJ184">
        <f>(Z184/Население_19!E$2)*100000</f>
        <v>924.41954990533441</v>
      </c>
      <c r="AK184">
        <f>(AA184/Население_19!F$2)*100000</f>
        <v>828.54357657662467</v>
      </c>
      <c r="AL184">
        <f>(AB184/Население_19!G$2)*100000</f>
        <v>668.12543093378008</v>
      </c>
      <c r="AM184">
        <f>(AC184/Население_19!H$2)*100000</f>
        <v>539.60351736641667</v>
      </c>
      <c r="AN184">
        <f>(AD184/Население_19!I$2)*100000</f>
        <v>409.81367138407734</v>
      </c>
      <c r="AO184">
        <f>(AE184/Население_19!J$2)*100000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(V185/Население_19!A$2)*100000</f>
        <v>62.650400878930377</v>
      </c>
      <c r="AG185">
        <f>(W185/Население_19!B$2)*100000</f>
        <v>417.62369086312754</v>
      </c>
      <c r="AH185">
        <f>(X185/Население_19!C$2)*100000</f>
        <v>624.3282015249041</v>
      </c>
      <c r="AI185">
        <f>(Y185/Население_19!D$2)*100000</f>
        <v>730.5633202255176</v>
      </c>
      <c r="AJ185">
        <f>(Z185/Население_19!E$2)*100000</f>
        <v>919.59448474073133</v>
      </c>
      <c r="AK185">
        <f>(AA185/Население_19!F$2)*100000</f>
        <v>826.625898245857</v>
      </c>
      <c r="AL185">
        <f>(AB185/Население_19!G$2)*100000</f>
        <v>671.25949478890652</v>
      </c>
      <c r="AM185">
        <f>(AC185/Население_19!H$2)*100000</f>
        <v>534.6317404865049</v>
      </c>
      <c r="AN185">
        <f>(AD185/Население_19!I$2)*100000</f>
        <v>387.95694224359323</v>
      </c>
      <c r="AO185">
        <f>(AE185/Население_19!J$2)*100000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(V186/Население_19!A$2)*100000</f>
        <v>61.890080479914239</v>
      </c>
      <c r="AG186">
        <f>(W186/Население_19!B$2)*100000</f>
        <v>414.44564824846515</v>
      </c>
      <c r="AH186">
        <f>(X186/Население_19!C$2)*100000</f>
        <v>620.87771908472291</v>
      </c>
      <c r="AI186">
        <f>(Y186/Население_19!D$2)*100000</f>
        <v>726.48884256407825</v>
      </c>
      <c r="AJ186">
        <f>(Z186/Население_19!E$2)*100000</f>
        <v>912.77645787770552</v>
      </c>
      <c r="AK186">
        <f>(AA186/Население_19!F$2)*100000</f>
        <v>826.625898245857</v>
      </c>
      <c r="AL186">
        <f>(AB186/Население_19!G$2)*100000</f>
        <v>668.12543093378008</v>
      </c>
      <c r="AM186">
        <f>(AC186/Население_19!H$2)*100000</f>
        <v>523.03092776671099</v>
      </c>
      <c r="AN186">
        <f>(AD186/Население_19!I$2)*100000</f>
        <v>355.17184853286705</v>
      </c>
      <c r="AO186">
        <f>(AE186/Население_19!J$2)*100000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(V187/Население_19!A$2)*100000</f>
        <v>61.966112519815844</v>
      </c>
      <c r="AG187">
        <f>(W187/Население_19!B$2)*100000</f>
        <v>411.98988804622604</v>
      </c>
      <c r="AH187">
        <f>(X187/Население_19!C$2)*100000</f>
        <v>613.24483368674635</v>
      </c>
      <c r="AI187">
        <f>(Y187/Население_19!D$2)*100000</f>
        <v>715.49722840763729</v>
      </c>
      <c r="AJ187">
        <f>(Z187/Население_19!E$2)*100000</f>
        <v>900.39911680328942</v>
      </c>
      <c r="AK187">
        <f>(AA187/Население_19!F$2)*100000</f>
        <v>813.94791372578266</v>
      </c>
      <c r="AL187">
        <f>(AB187/Население_19!G$2)*100000</f>
        <v>658.58078192044036</v>
      </c>
      <c r="AM187">
        <f>(AC187/Население_19!H$2)*100000</f>
        <v>512.42447042289939</v>
      </c>
      <c r="AN187">
        <f>(AD187/Население_19!I$2)*100000</f>
        <v>341.51139282006449</v>
      </c>
      <c r="AO187">
        <f>(AE187/Население_19!J$2)*100000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(V188/Население_19!A$2)*100000</f>
        <v>60.141343562177106</v>
      </c>
      <c r="AG188">
        <f>(W188/Население_19!B$2)*100000</f>
        <v>395.66630552546047</v>
      </c>
      <c r="AH188">
        <f>(X188/Население_19!C$2)*100000</f>
        <v>598.7109834084074</v>
      </c>
      <c r="AI188">
        <f>(Y188/Население_19!D$2)*100000</f>
        <v>703.27379542331937</v>
      </c>
      <c r="AJ188">
        <f>(Z188/Население_19!E$2)*100000</f>
        <v>889.70005926438739</v>
      </c>
      <c r="AK188">
        <f>(AA188/Население_19!F$2)*100000</f>
        <v>820.65978788346899</v>
      </c>
      <c r="AL188">
        <f>(AB188/Население_19!G$2)*100000</f>
        <v>662.99696280720946</v>
      </c>
      <c r="AM188">
        <f>(AC188/Население_19!H$2)*100000</f>
        <v>520.71076522275223</v>
      </c>
      <c r="AN188">
        <f>(AD188/Население_19!I$2)*100000</f>
        <v>357.90393967542758</v>
      </c>
      <c r="AO188">
        <f>(AE188/Население_19!J$2)*100000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(V189/Население_19!A$2)*100000</f>
        <v>55.807517287785068</v>
      </c>
      <c r="AG189">
        <f>(W189/Население_19!B$2)*100000</f>
        <v>388.87685084868184</v>
      </c>
      <c r="AH189">
        <f>(X189/Население_19!C$2)*100000</f>
        <v>588.77777638364341</v>
      </c>
      <c r="AI189">
        <f>(Y189/Население_19!D$2)*100000</f>
        <v>689.43952243331603</v>
      </c>
      <c r="AJ189">
        <f>(Z189/Население_19!E$2)*100000</f>
        <v>876.90314730609271</v>
      </c>
      <c r="AK189">
        <f>(AA189/Население_19!F$2)*100000</f>
        <v>824.06899380483355</v>
      </c>
      <c r="AL189">
        <f>(AB189/Население_19!G$2)*100000</f>
        <v>665.2762819745742</v>
      </c>
      <c r="AM189">
        <f>(AC189/Население_19!H$2)*100000</f>
        <v>528.00270464662265</v>
      </c>
      <c r="AN189">
        <f>(AD189/Население_19!I$2)*100000</f>
        <v>344.24348396262496</v>
      </c>
      <c r="AO189">
        <f>(AE189/Население_19!J$2)*100000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(V190/Население_19!A$2)*100000</f>
        <v>53.450524050835021</v>
      </c>
      <c r="AG190">
        <f>(W190/Население_19!B$2)*100000</f>
        <v>376.02022390754786</v>
      </c>
      <c r="AH190">
        <f>(X190/Население_19!C$2)*100000</f>
        <v>572.7800850700761</v>
      </c>
      <c r="AI190">
        <f>(Y190/Население_19!D$2)*100000</f>
        <v>677.4056000379021</v>
      </c>
      <c r="AJ190">
        <f>(Z190/Население_19!E$2)*100000</f>
        <v>866.51876793009956</v>
      </c>
      <c r="AK190">
        <f>(AA190/Население_19!F$2)*100000</f>
        <v>824.06899380483355</v>
      </c>
      <c r="AL190">
        <f>(AB190/Население_19!G$2)*100000</f>
        <v>676.67287781139771</v>
      </c>
      <c r="AM190">
        <f>(AC190/Население_19!H$2)*100000</f>
        <v>540.59787274239898</v>
      </c>
      <c r="AN190">
        <f>(AD190/Население_19!I$2)*100000</f>
        <v>336.04721053494347</v>
      </c>
      <c r="AO190">
        <f>(AE190/Население_19!J$2)*100000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(V191/Население_19!A$2)*100000</f>
        <v>53.298459971031789</v>
      </c>
      <c r="AG191">
        <f>(W191/Население_19!B$2)*100000</f>
        <v>369.23076923076923</v>
      </c>
      <c r="AH191">
        <f>(X191/Население_19!C$2)*100000</f>
        <v>562.53319782347751</v>
      </c>
      <c r="AI191">
        <f>(Y191/Население_19!D$2)*100000</f>
        <v>664.61363528687161</v>
      </c>
      <c r="AJ191">
        <f>(Z191/Население_19!E$2)*100000</f>
        <v>853.61696325083528</v>
      </c>
      <c r="AK191">
        <f>(AA191/Население_19!F$2)*100000</f>
        <v>816.07866742663543</v>
      </c>
      <c r="AL191">
        <f>(AB191/Население_19!G$2)*100000</f>
        <v>675.39076077975506</v>
      </c>
      <c r="AM191">
        <f>(AC191/Население_19!H$2)*100000</f>
        <v>538.27771019844022</v>
      </c>
      <c r="AN191">
        <f>(AD191/Население_19!I$2)*100000</f>
        <v>344.24348396262496</v>
      </c>
      <c r="AO191">
        <f>(AE191/Население_19!J$2)*100000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(V192/Население_19!A$2)*100000</f>
        <v>50.63733857447528</v>
      </c>
      <c r="AG192">
        <f>(W192/Население_19!B$2)*100000</f>
        <v>361.2856626941134</v>
      </c>
      <c r="AH192">
        <f>(X192/Население_19!C$2)*100000</f>
        <v>547.79022739724883</v>
      </c>
      <c r="AI192">
        <f>(Y192/Население_19!D$2)*100000</f>
        <v>655.80139290282841</v>
      </c>
      <c r="AJ192">
        <f>(Z192/Население_19!E$2)*100000</f>
        <v>855.29524678634914</v>
      </c>
      <c r="AK192">
        <f>(AA192/Население_19!F$2)*100000</f>
        <v>813.09561224544143</v>
      </c>
      <c r="AL192">
        <f>(AB192/Население_19!G$2)*100000</f>
        <v>685.36278213697574</v>
      </c>
      <c r="AM192">
        <f>(AC192/Население_19!H$2)*100000</f>
        <v>547.55836037427537</v>
      </c>
      <c r="AN192">
        <f>(AD192/Население_19!I$2)*100000</f>
        <v>366.10021310310913</v>
      </c>
      <c r="AO192">
        <f>(AE192/Население_19!J$2)*100000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(V193/Население_19!A$2)*100000</f>
        <v>49.344793896147841</v>
      </c>
      <c r="AG193">
        <f>(W193/Население_19!B$2)*100000</f>
        <v>352.04044781509572</v>
      </c>
      <c r="AH193">
        <f>(X193/Население_19!C$2)*100000</f>
        <v>537.75246029853997</v>
      </c>
      <c r="AI193">
        <f>(Y193/Население_19!D$2)*100000</f>
        <v>649.45278817453925</v>
      </c>
      <c r="AJ193">
        <f>(Z193/Население_19!E$2)*100000</f>
        <v>844.49129652647753</v>
      </c>
      <c r="AK193">
        <f>(AA193/Население_19!F$2)*100000</f>
        <v>804.03990901681698</v>
      </c>
      <c r="AL193">
        <f>(AB193/Население_19!G$2)*100000</f>
        <v>679.66448421856387</v>
      </c>
      <c r="AM193">
        <f>(AC193/Население_19!H$2)*100000</f>
        <v>537.61480661445194</v>
      </c>
      <c r="AN193">
        <f>(AD193/Население_19!I$2)*100000</f>
        <v>357.90393967542758</v>
      </c>
      <c r="AO193">
        <f>(AE193/Население_19!J$2)*100000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(V194/Население_19!A$2)*100000</f>
        <v>49.496857975951059</v>
      </c>
      <c r="AG194">
        <f>(W194/Население_19!B$2)*100000</f>
        <v>347.41784037558688</v>
      </c>
      <c r="AH194">
        <f>(X194/Население_19!C$2)*100000</f>
        <v>532.10621630551623</v>
      </c>
      <c r="AI194">
        <f>(Y194/Население_19!D$2)*100000</f>
        <v>644.80977874638745</v>
      </c>
      <c r="AJ194">
        <f>(Z194/Население_19!E$2)*100000</f>
        <v>838.61730415217824</v>
      </c>
      <c r="AK194">
        <f>(AA194/Население_19!F$2)*100000</f>
        <v>799.45878855998342</v>
      </c>
      <c r="AL194">
        <f>(AB194/Население_19!G$2)*100000</f>
        <v>679.09465442672274</v>
      </c>
      <c r="AM194">
        <f>(AC194/Население_19!H$2)*100000</f>
        <v>535.62609586248732</v>
      </c>
      <c r="AN194">
        <f>(AD194/Население_19!I$2)*100000</f>
        <v>357.90393967542758</v>
      </c>
      <c r="AO194">
        <f>(AE194/Население_19!J$2)*100000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(V195/Население_19!A$2)*100000</f>
        <v>47.0638326990994</v>
      </c>
      <c r="AG195">
        <f>(W195/Население_19!B$2)*100000</f>
        <v>337.1614301191766</v>
      </c>
      <c r="AH195">
        <f>(X195/Население_19!C$2)*100000</f>
        <v>518.82708691451592</v>
      </c>
      <c r="AI195">
        <f>(Y195/Население_19!D$2)*100000</f>
        <v>622.35277396124502</v>
      </c>
      <c r="AJ195">
        <f>(Z195/Население_19!E$2)*100000</f>
        <v>828.1280320552155</v>
      </c>
      <c r="AK195">
        <f>(AA195/Население_19!F$2)*100000</f>
        <v>786.67426635486629</v>
      </c>
      <c r="AL195">
        <f>(AB195/Население_19!G$2)*100000</f>
        <v>675.9605905715963</v>
      </c>
      <c r="AM195">
        <f>(AC195/Население_19!H$2)*100000</f>
        <v>533.96883690251673</v>
      </c>
      <c r="AN195">
        <f>(AD195/Население_19!I$2)*100000</f>
        <v>344.24348396262496</v>
      </c>
      <c r="AO195">
        <f>(AE195/Население_19!J$2)*100000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(V196/Население_19!A$2)*100000</f>
        <v>45.163031701559035</v>
      </c>
      <c r="AG196">
        <f>(W196/Население_19!B$2)*100000</f>
        <v>322.5713253882268</v>
      </c>
      <c r="AH196">
        <f>(X196/Население_19!C$2)*100000</f>
        <v>504.18867656223205</v>
      </c>
      <c r="AI196">
        <f>(Y196/Население_19!D$2)*100000</f>
        <v>604.06500213199411</v>
      </c>
      <c r="AJ196">
        <f>(Z196/Население_19!E$2)*100000</f>
        <v>805.78588248868471</v>
      </c>
      <c r="AK196">
        <f>(AA196/Население_19!F$2)*100000</f>
        <v>776.12703553564484</v>
      </c>
      <c r="AL196">
        <f>(AB196/Население_19!G$2)*100000</f>
        <v>687.21472896045952</v>
      </c>
      <c r="AM196">
        <f>(AC196/Население_19!H$2)*100000</f>
        <v>521.04221701474626</v>
      </c>
      <c r="AN196">
        <f>(AD196/Население_19!I$2)*100000</f>
        <v>341.51139282006449</v>
      </c>
      <c r="AO196">
        <f>(AE196/Население_19!J$2)*100000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(V197/Население_19!A$2)*100000</f>
        <v>43.110166624215445</v>
      </c>
      <c r="AG197">
        <f>(W197/Население_19!B$2)*100000</f>
        <v>307.98122065727699</v>
      </c>
      <c r="AH197">
        <f>(X197/Население_19!C$2)*100000</f>
        <v>476.06201667105819</v>
      </c>
      <c r="AI197">
        <f>(Y197/Население_19!D$2)*100000</f>
        <v>581.89226323020807</v>
      </c>
      <c r="AJ197">
        <f>(Z197/Население_19!E$2)*100000</f>
        <v>778.72356047852065</v>
      </c>
      <c r="AK197">
        <f>(AA197/Население_19!F$2)*100000</f>
        <v>760.57253351941915</v>
      </c>
      <c r="AL197">
        <f>(AB197/Население_19!G$2)*100000</f>
        <v>671.68686713278748</v>
      </c>
      <c r="AM197">
        <f>(AC197/Население_19!H$2)*100000</f>
        <v>509.77285608694649</v>
      </c>
      <c r="AN197">
        <f>(AD197/Население_19!I$2)*100000</f>
        <v>338.77930167750395</v>
      </c>
      <c r="AO197">
        <f>(AE197/Население_19!J$2)*100000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(V198/Население_19!A$2)*100000</f>
        <v>41.361429706478312</v>
      </c>
      <c r="AG198">
        <f>(W198/Население_19!B$2)*100000</f>
        <v>293.96894185626581</v>
      </c>
      <c r="AH198">
        <f>(X198/Население_19!C$2)*100000</f>
        <v>453.79072092079781</v>
      </c>
      <c r="AI198">
        <f>(Y198/Население_19!D$2)*100000</f>
        <v>553.93945136684511</v>
      </c>
      <c r="AJ198">
        <f>(Z198/Население_19!E$2)*100000</f>
        <v>746.73128058278394</v>
      </c>
      <c r="AK198">
        <f>(AA198/Население_19!F$2)*100000</f>
        <v>739.15845882584813</v>
      </c>
      <c r="AL198">
        <f>(AB198/Население_19!G$2)*100000</f>
        <v>659.00815426432132</v>
      </c>
      <c r="AM198">
        <f>(AC198/Население_19!H$2)*100000</f>
        <v>504.13817562304649</v>
      </c>
      <c r="AN198">
        <f>(AD198/Население_19!I$2)*100000</f>
        <v>344.24348396262496</v>
      </c>
      <c r="AO198">
        <f>(AE198/Население_19!J$2)*100000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(V199/Население_19!A$2)*100000</f>
        <v>37.483795671495969</v>
      </c>
      <c r="AG199">
        <f>(W199/Население_19!B$2)*100000</f>
        <v>275.4785120982304</v>
      </c>
      <c r="AH199">
        <f>(X199/Население_19!C$2)*100000</f>
        <v>421.48165807182858</v>
      </c>
      <c r="AI199">
        <f>(Y199/Население_19!D$2)*100000</f>
        <v>515.18453593594541</v>
      </c>
      <c r="AJ199">
        <f>(Z199/Население_19!E$2)*100000</f>
        <v>699.42466342548164</v>
      </c>
      <c r="AK199">
        <f>(AA199/Население_19!F$2)*100000</f>
        <v>703.1487212814352</v>
      </c>
      <c r="AL199">
        <f>(AB199/Население_19!G$2)*100000</f>
        <v>639.06411154988007</v>
      </c>
      <c r="AM199">
        <f>(AC199/Население_19!H$2)*100000</f>
        <v>489.22284498331135</v>
      </c>
      <c r="AN199">
        <f>(AD199/Население_19!I$2)*100000</f>
        <v>333.31511939238294</v>
      </c>
      <c r="AO199">
        <f>(AE199/Население_19!J$2)*100000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(V200/Население_19!A$2)*100000</f>
        <v>35.202834474447535</v>
      </c>
      <c r="AG200">
        <f>(W200/Население_19!B$2)*100000</f>
        <v>263.48862405200435</v>
      </c>
      <c r="AH200">
        <f>(X200/Население_19!C$2)*100000</f>
        <v>400.77876343074155</v>
      </c>
      <c r="AI200">
        <f>(Y200/Население_19!D$2)*100000</f>
        <v>491.02193585066561</v>
      </c>
      <c r="AJ200">
        <f>(Z200/Население_19!E$2)*100000</f>
        <v>676.76783569604186</v>
      </c>
      <c r="AK200">
        <f>(AA200/Население_19!F$2)*100000</f>
        <v>684.39808871393029</v>
      </c>
      <c r="AL200">
        <f>(AB200/Население_19!G$2)*100000</f>
        <v>629.09209019265938</v>
      </c>
      <c r="AM200">
        <f>(AC200/Население_19!H$2)*100000</f>
        <v>486.23977885536436</v>
      </c>
      <c r="AN200">
        <f>(AD200/Население_19!I$2)*100000</f>
        <v>338.77930167750395</v>
      </c>
      <c r="AO200">
        <f>(AE200/Население_19!J$2)*100000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(V201/Население_19!A$2)*100000</f>
        <v>33.758225716316851</v>
      </c>
      <c r="AG201">
        <f>(W201/Население_19!B$2)*100000</f>
        <v>257.27699530516429</v>
      </c>
      <c r="AH201">
        <f>(X201/Население_19!C$2)*100000</f>
        <v>392.83219781093032</v>
      </c>
      <c r="AI201">
        <f>(Y201/Население_19!D$2)*100000</f>
        <v>484.104799355664</v>
      </c>
      <c r="AJ201">
        <f>(Z201/Население_19!E$2)*100000</f>
        <v>670.78895060077309</v>
      </c>
      <c r="AK201">
        <f>(AA201/Население_19!F$2)*100000</f>
        <v>677.57967687120129</v>
      </c>
      <c r="AL201">
        <f>(AB201/Население_19!G$2)*100000</f>
        <v>619.97481352320062</v>
      </c>
      <c r="AM201">
        <f>(AC201/Население_19!H$2)*100000</f>
        <v>482.26235735143507</v>
      </c>
      <c r="AN201">
        <f>(AD201/Население_19!I$2)*100000</f>
        <v>330.58302824982241</v>
      </c>
      <c r="AO201">
        <f>(AE201/Население_19!J$2)*100000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(V202/Население_19!A$2)*100000</f>
        <v>32.617745117792637</v>
      </c>
      <c r="AG202">
        <f>(W202/Население_19!B$2)*100000</f>
        <v>247.02058504875407</v>
      </c>
      <c r="AH202">
        <f>(X202/Население_19!C$2)*100000</f>
        <v>370.45634198672502</v>
      </c>
      <c r="AI202">
        <f>(Y202/Население_19!D$2)*100000</f>
        <v>452.45653100867014</v>
      </c>
      <c r="AJ202">
        <f>(Z202/Население_19!E$2)*100000</f>
        <v>635.44010363400832</v>
      </c>
      <c r="AK202">
        <f>(AA202/Население_19!F$2)*100000</f>
        <v>642.20916543704425</v>
      </c>
      <c r="AL202">
        <f>(AB202/Население_19!G$2)*100000</f>
        <v>600.88551549652118</v>
      </c>
      <c r="AM202">
        <f>(AC202/Население_19!H$2)*100000</f>
        <v>466.35267133571756</v>
      </c>
      <c r="AN202">
        <f>(AD202/Население_19!I$2)*100000</f>
        <v>325.11884596470139</v>
      </c>
      <c r="AO202">
        <f>(AE202/Население_19!J$2)*100000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(V203/Население_19!A$2)*100000</f>
        <v>31.857424718776489</v>
      </c>
      <c r="AG203">
        <f>(W203/Население_19!B$2)*100000</f>
        <v>225.20765619357167</v>
      </c>
      <c r="AH203">
        <f>(X203/Население_19!C$2)*100000</f>
        <v>329.15511277849578</v>
      </c>
      <c r="AI203">
        <f>(Y203/Население_19!D$2)*100000</f>
        <v>405.93168143270003</v>
      </c>
      <c r="AJ203">
        <f>(Z203/Население_19!E$2)*100000</f>
        <v>577.43442893780389</v>
      </c>
      <c r="AK203">
        <f>(AA203/Население_19!F$2)*100000</f>
        <v>599.48755373494487</v>
      </c>
      <c r="AL203">
        <f>(AB203/Население_19!G$2)*100000</f>
        <v>575.9554621034697</v>
      </c>
      <c r="AM203">
        <f>(AC203/Население_19!H$2)*100000</f>
        <v>463.03815341577643</v>
      </c>
      <c r="AN203">
        <f>(AD203/Население_19!I$2)*100000</f>
        <v>338.77930167750395</v>
      </c>
      <c r="AO203">
        <f>(AE203/Население_19!J$2)*100000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(V204/Население_19!A$2)*100000</f>
        <v>28.968207202515138</v>
      </c>
      <c r="AG204">
        <f>(W204/Население_19!B$2)*100000</f>
        <v>204.83929216323583</v>
      </c>
      <c r="AH204">
        <f>(X204/Население_19!C$2)*100000</f>
        <v>306.77925695429053</v>
      </c>
      <c r="AI204">
        <f>(Y204/Население_19!D$2)*100000</f>
        <v>373.80963661344578</v>
      </c>
      <c r="AJ204">
        <f>(Z204/Население_19!E$2)*100000</f>
        <v>538.51922945807178</v>
      </c>
      <c r="AK204">
        <f>(AA204/Население_19!F$2)*100000</f>
        <v>561.56013785976438</v>
      </c>
      <c r="AL204">
        <f>(AB204/Население_19!G$2)*100000</f>
        <v>548.46117464713291</v>
      </c>
      <c r="AM204">
        <f>(AC204/Население_19!H$2)*100000</f>
        <v>444.14540127211194</v>
      </c>
      <c r="AN204">
        <f>(AD204/Население_19!I$2)*100000</f>
        <v>327.85093710726193</v>
      </c>
      <c r="AO204">
        <f>(AE204/Население_19!J$2)*100000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(V205/Население_19!A$2)*100000</f>
        <v>25.850893566548944</v>
      </c>
      <c r="AG205">
        <f>(W205/Население_19!B$2)*100000</f>
        <v>181.58179848320694</v>
      </c>
      <c r="AH205">
        <f>(X205/Население_19!C$2)*100000</f>
        <v>273.00635307009287</v>
      </c>
      <c r="AI205">
        <f>(Y205/Население_19!D$2)*100000</f>
        <v>335.3389870659023</v>
      </c>
      <c r="AJ205">
        <f>(Z205/Население_19!E$2)*100000</f>
        <v>485.54840536840948</v>
      </c>
      <c r="AK205">
        <f>(AA205/Население_19!F$2)*100000</f>
        <v>510.52858672433911</v>
      </c>
      <c r="AL205">
        <f>(AB205/Население_19!G$2)*100000</f>
        <v>508.28817432232989</v>
      </c>
      <c r="AM205">
        <f>(AC205/Население_19!H$2)*100000</f>
        <v>410.66877028070655</v>
      </c>
      <c r="AN205">
        <f>(AD205/Население_19!I$2)*100000</f>
        <v>314.19048139445931</v>
      </c>
      <c r="AO205">
        <f>(AE205/Население_19!J$2)*100000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(V206/Население_19!A$2)*100000</f>
        <v>22.505483810877905</v>
      </c>
      <c r="AG206">
        <f>(W206/Население_19!B$2)*100000</f>
        <v>157.45756590827014</v>
      </c>
      <c r="AH206">
        <f>(X206/Население_19!C$2)*100000</f>
        <v>237.87416822461179</v>
      </c>
      <c r="AI206">
        <f>(Y206/Население_19!D$2)*100000</f>
        <v>289.09840337328848</v>
      </c>
      <c r="AJ206">
        <f>(Z206/Население_19!E$2)*100000</f>
        <v>418.73174211075622</v>
      </c>
      <c r="AK206">
        <f>(AA206/Население_19!F$2)*100000</f>
        <v>445.9667495884982</v>
      </c>
      <c r="AL206">
        <f>(AB206/Население_19!G$2)*100000</f>
        <v>448.59850362696665</v>
      </c>
      <c r="AM206">
        <f>(AC206/Население_19!H$2)*100000</f>
        <v>368.57439269745413</v>
      </c>
      <c r="AN206">
        <f>(AD206/Население_19!I$2)*100000</f>
        <v>270.47702311349104</v>
      </c>
      <c r="AO206">
        <f>(AE206/Население_19!J$2)*100000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(V207/Население_19!A$2)*100000</f>
        <v>21.897227491664989</v>
      </c>
      <c r="AG207">
        <f>(W207/Население_19!B$2)*100000</f>
        <v>150.37919826652222</v>
      </c>
      <c r="AH207">
        <f>(X207/Население_19!C$2)*100000</f>
        <v>226.05887986883985</v>
      </c>
      <c r="AI207">
        <f>(Y207/Население_19!D$2)*100000</f>
        <v>274.41133273321645</v>
      </c>
      <c r="AJ207">
        <f>(Z207/Население_19!E$2)*100000</f>
        <v>399.74615961525353</v>
      </c>
      <c r="AK207">
        <f>(AA207/Население_19!F$2)*100000</f>
        <v>426.04420248552418</v>
      </c>
      <c r="AL207">
        <f>(AB207/Население_19!G$2)*100000</f>
        <v>432.78572690337398</v>
      </c>
      <c r="AM207">
        <f>(AC207/Население_19!H$2)*100000</f>
        <v>363.93406760953656</v>
      </c>
      <c r="AN207">
        <f>(AD207/Население_19!I$2)*100000</f>
        <v>270.47702311349104</v>
      </c>
      <c r="AO207">
        <f>(AE207/Население_19!J$2)*100000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(V208/Население_19!A$2)*100000</f>
        <v>20.984843012845612</v>
      </c>
      <c r="AG208">
        <f>(W208/Население_19!B$2)*100000</f>
        <v>150.37919826652222</v>
      </c>
      <c r="AH208">
        <f>(X208/Население_19!C$2)*100000</f>
        <v>223.02663772443819</v>
      </c>
      <c r="AI208">
        <f>(Y208/Население_19!D$2)*100000</f>
        <v>272.89524802198326</v>
      </c>
      <c r="AJ208">
        <f>(Z208/Население_19!E$2)*100000</f>
        <v>395.44555805549879</v>
      </c>
      <c r="AK208">
        <f>(AA208/Население_19!F$2)*100000</f>
        <v>423.16768498937284</v>
      </c>
      <c r="AL208">
        <f>(AB208/Население_19!G$2)*100000</f>
        <v>428.65446091252545</v>
      </c>
      <c r="AM208">
        <f>(AC208/Население_19!H$2)*100000</f>
        <v>360.28809789760129</v>
      </c>
      <c r="AN208">
        <f>(AD208/Население_19!I$2)*100000</f>
        <v>270.47702311349104</v>
      </c>
      <c r="AO208">
        <f>(AE208/Население_19!J$2)*100000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(V209/Население_19!A$2)*100000</f>
        <v>19.160074055206863</v>
      </c>
      <c r="AG209">
        <f>(W209/Население_19!B$2)*100000</f>
        <v>138.24485373781147</v>
      </c>
      <c r="AH209">
        <f>(X209/Население_19!C$2)*100000</f>
        <v>199.08238079105971</v>
      </c>
      <c r="AI209">
        <f>(Y209/Население_19!D$2)*100000</f>
        <v>245.13194674752452</v>
      </c>
      <c r="AJ209">
        <f>(Z209/Население_19!E$2)*100000</f>
        <v>348.66340450304455</v>
      </c>
      <c r="AK209">
        <f>(AA209/Население_19!F$2)*100000</f>
        <v>383.6422038385528</v>
      </c>
      <c r="AL209">
        <f>(AB209/Население_19!G$2)*100000</f>
        <v>394.89204574593566</v>
      </c>
      <c r="AM209">
        <f>(AC209/Население_19!H$2)*100000</f>
        <v>337.41792425000745</v>
      </c>
      <c r="AN209">
        <f>(AD209/Население_19!I$2)*100000</f>
        <v>256.81656740068848</v>
      </c>
      <c r="AO209">
        <f>(AE209/Население_19!J$2)*100000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(V210/Население_19!A$2)*100000</f>
        <v>19.008009975403635</v>
      </c>
      <c r="AG210">
        <f>(W210/Население_19!B$2)*100000</f>
        <v>127.98844348140123</v>
      </c>
      <c r="AH210">
        <f>(X210/Население_19!C$2)*100000</f>
        <v>180.78436785070497</v>
      </c>
      <c r="AI210">
        <f>(Y210/Население_19!D$2)*100000</f>
        <v>223.717250201355</v>
      </c>
      <c r="AJ210">
        <f>(Z210/Население_19!E$2)*100000</f>
        <v>316.25155372342937</v>
      </c>
      <c r="AK210">
        <f>(AA210/Население_19!F$2)*100000</f>
        <v>351.46782295567499</v>
      </c>
      <c r="AL210">
        <f>(AB210/Население_19!G$2)*100000</f>
        <v>363.55140719467096</v>
      </c>
      <c r="AM210">
        <f>(AC210/Население_19!H$2)*100000</f>
        <v>339.73808679396626</v>
      </c>
      <c r="AN210">
        <f>(AD210/Население_19!I$2)*100000</f>
        <v>237.69192940276488</v>
      </c>
      <c r="AO210">
        <f>(AE210/Население_19!J$2)*100000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(V211/Население_19!A$2)*100000</f>
        <v>19.616266294616551</v>
      </c>
      <c r="AG211">
        <f>(W211/Население_19!B$2)*100000</f>
        <v>127.98844348140123</v>
      </c>
      <c r="AH211">
        <f>(X211/Население_19!C$2)*100000</f>
        <v>180.99348799859473</v>
      </c>
      <c r="AI211">
        <f>(Y211/Население_19!D$2)*100000</f>
        <v>218.50570900649075</v>
      </c>
      <c r="AJ211">
        <f>(Z211/Население_19!E$2)*100000</f>
        <v>309.74820502331238</v>
      </c>
      <c r="AK211">
        <f>(AA211/Население_19!F$2)*100000</f>
        <v>340.38790371124026</v>
      </c>
      <c r="AL211">
        <f>(AB211/Население_19!G$2)*100000</f>
        <v>362.69666250690915</v>
      </c>
      <c r="AM211">
        <f>(AC211/Население_19!H$2)*100000</f>
        <v>336.092117082031</v>
      </c>
      <c r="AN211">
        <f>(AD211/Население_19!I$2)*100000</f>
        <v>232.22774711764384</v>
      </c>
      <c r="AO211">
        <f>(AE211/Население_19!J$2)*100000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 s="105">
        <f>(V212/Население_20!A$2)*100000</f>
        <v>20.026620937946412</v>
      </c>
      <c r="AG212" s="105">
        <f>(W212/Население_20!B$2)*100000</f>
        <v>121.19748481677266</v>
      </c>
      <c r="AH212" s="105">
        <f>(X212/Население_20!C$2)*100000</f>
        <v>166.56300182610948</v>
      </c>
      <c r="AI212" s="105">
        <f>(Y212/Население_20!D$2)*100000</f>
        <v>204.97987807838743</v>
      </c>
      <c r="AJ212" s="105">
        <f>(Z212/Население_20!E$2)*100000</f>
        <v>291.02890845342807</v>
      </c>
      <c r="AK212" s="105">
        <f>(AA212/Население_20!F$2)*100000</f>
        <v>323.91877565444315</v>
      </c>
      <c r="AL212" s="105">
        <f>(AB212/Население_20!G$2)*100000</f>
        <v>328.09259719272194</v>
      </c>
      <c r="AM212" s="105">
        <f>(AC212/Население_20!H$2)*100000</f>
        <v>321.91863506498731</v>
      </c>
      <c r="AN212" s="105">
        <f>(AD212/Население_20!I$2)*100000</f>
        <v>230.82433472181688</v>
      </c>
      <c r="AO212" s="105">
        <f>(AE212/Население_20!J$2)*100000</f>
        <v>202.09503353406933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 s="105">
        <f>(V213/Население_20!A$2)*100000</f>
        <v>18.35139028914481</v>
      </c>
      <c r="AG213" s="105">
        <f>(W213/Население_20!B$2)*100000</f>
        <v>109.71875624249039</v>
      </c>
      <c r="AH213" s="105">
        <f>(X213/Население_20!C$2)*100000</f>
        <v>150.72483225700211</v>
      </c>
      <c r="AI213" s="105">
        <f>(Y213/Население_20!D$2)*100000</f>
        <v>184.12962573321008</v>
      </c>
      <c r="AJ213" s="105">
        <f>(Z213/Население_20!E$2)*100000</f>
        <v>259.66803469767075</v>
      </c>
      <c r="AK213" s="105">
        <f>(AA213/Население_20!F$2)*100000</f>
        <v>287.49286432707208</v>
      </c>
      <c r="AL213" s="105">
        <f>(AB213/Население_20!G$2)*100000</f>
        <v>294.87862946330137</v>
      </c>
      <c r="AM213" s="105">
        <f>(AC213/Население_20!H$2)*100000</f>
        <v>285.0321247971242</v>
      </c>
      <c r="AN213" s="105">
        <f>(AD213/Население_20!I$2)*100000</f>
        <v>196.33334217717757</v>
      </c>
      <c r="AO213" s="105">
        <f>(AE213/Население_20!J$2)*100000</f>
        <v>180.91394724651661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 s="105">
        <f>(V214/Население_20!A$2)*100000</f>
        <v>17.361481269398411</v>
      </c>
      <c r="AG214" s="105">
        <f>(W214/Население_20!B$2)*100000</f>
        <v>104.05392915388354</v>
      </c>
      <c r="AH214" s="105">
        <f>(X214/Население_20!C$2)*100000</f>
        <v>144.32663130524347</v>
      </c>
      <c r="AI214" s="105">
        <f>(Y214/Население_20!D$2)*100000</f>
        <v>174.7993758253225</v>
      </c>
      <c r="AJ214" s="105">
        <f>(Z214/Население_20!E$2)*100000</f>
        <v>245.13749652416982</v>
      </c>
      <c r="AK214" s="105">
        <f>(AA214/Население_20!F$2)*100000</f>
        <v>269.66047788620983</v>
      </c>
      <c r="AL214" s="105">
        <f>(AB214/Население_20!G$2)*100000</f>
        <v>282.31872570007511</v>
      </c>
      <c r="AM214" s="105">
        <f>(AC214/Население_20!H$2)*100000</f>
        <v>265.91820584014056</v>
      </c>
      <c r="AN214" s="105">
        <f>(AD214/Население_20!I$2)*100000</f>
        <v>191.02703563184843</v>
      </c>
      <c r="AO214" s="105">
        <f>(AE214/Население_20!J$2)*100000</f>
        <v>171.3426986988307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 s="105">
        <f>(V215/Население_20!A$2)*100000</f>
        <v>18.122949746126409</v>
      </c>
      <c r="AG215" s="105">
        <f>(W215/Население_20!B$2)*100000</f>
        <v>104.05392915388354</v>
      </c>
      <c r="AH215" s="105">
        <f>(X215/Население_20!C$2)*100000</f>
        <v>145.27062816697836</v>
      </c>
      <c r="AI215" s="105">
        <f>(Y215/Население_20!D$2)*100000</f>
        <v>174.51375593018307</v>
      </c>
      <c r="AJ215" s="105">
        <f>(Z215/Население_20!E$2)*100000</f>
        <v>245.66017775343244</v>
      </c>
      <c r="AK215" s="105">
        <f>(AA215/Население_20!F$2)*100000</f>
        <v>267.59453067659769</v>
      </c>
      <c r="AL215" s="105">
        <f>(AB215/Население_20!G$2)*100000</f>
        <v>282.73738915884928</v>
      </c>
      <c r="AM215" s="105">
        <f>(AC215/Население_20!H$2)*100000</f>
        <v>265.24754201708851</v>
      </c>
      <c r="AN215" s="105">
        <f>(AD215/Население_20!I$2)*100000</f>
        <v>196.33334217717757</v>
      </c>
      <c r="AO215" s="105">
        <f>(AE215/Население_20!J$2)*100000</f>
        <v>171.41498909571652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 s="105">
        <f>(V216/Население_20!A$2)*100000</f>
        <v>18.275243441472011</v>
      </c>
      <c r="AG216" s="105">
        <f>(W216/Население_20!B$2)*100000</f>
        <v>104.35207794802074</v>
      </c>
      <c r="AH216" s="105">
        <f>(X216/Население_20!C$2)*100000</f>
        <v>144.43151984543624</v>
      </c>
      <c r="AI216" s="105">
        <f>(Y216/Население_20!D$2)*100000</f>
        <v>171.84797024221518</v>
      </c>
      <c r="AJ216" s="105">
        <f>(Z216/Население_20!E$2)*100000</f>
        <v>239.38800300228098</v>
      </c>
      <c r="AK216" s="105">
        <f>(AA216/Население_20!F$2)*100000</f>
        <v>260.09188028379589</v>
      </c>
      <c r="AL216" s="105">
        <f>(AB216/Население_20!G$2)*100000</f>
        <v>272.41035717575215</v>
      </c>
      <c r="AM216" s="105">
        <f>(AC216/Население_20!H$2)*100000</f>
        <v>262.5648867248803</v>
      </c>
      <c r="AN216" s="105">
        <f>(AD216/Население_20!I$2)*100000</f>
        <v>183.06757581385477</v>
      </c>
      <c r="AO216" s="105">
        <f>(AE216/Население_20!J$2)*100000</f>
        <v>167.82938541017859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 s="105">
        <f>(V217/Население_20!A$2)*100000</f>
        <v>18.04680289845361</v>
      </c>
      <c r="AG217" s="105">
        <f>(W217/Население_20!B$2)*100000</f>
        <v>103.90485475681493</v>
      </c>
      <c r="AH217" s="105">
        <f>(X217/Население_20!C$2)*100000</f>
        <v>144.01196568466517</v>
      </c>
      <c r="AI217" s="105">
        <f>(Y217/Население_20!D$2)*100000</f>
        <v>165.94515907600061</v>
      </c>
      <c r="AJ217" s="105">
        <f>(Z217/Население_20!E$2)*100000</f>
        <v>227.67994346679825</v>
      </c>
      <c r="AK217" s="105">
        <f>(AA217/Население_20!F$2)*100000</f>
        <v>243.56430260689919</v>
      </c>
      <c r="AL217" s="105">
        <f>(AB217/Население_20!G$2)*100000</f>
        <v>260.54822584381623</v>
      </c>
      <c r="AM217" s="105">
        <f>(AC217/Население_20!H$2)*100000</f>
        <v>240.76831247568845</v>
      </c>
      <c r="AN217" s="105">
        <f>(AD217/Население_20!I$2)*100000</f>
        <v>175.10811599586108</v>
      </c>
      <c r="AO217" s="105">
        <f>(AE217/Население_20!J$2)*100000</f>
        <v>160.75938459474293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 s="105">
        <f>(V218/Население_20!A$2)*100000</f>
        <v>18.503683984490408</v>
      </c>
      <c r="AG218" s="105">
        <f>(W218/Население_20!B$2)*100000</f>
        <v>103.60670596267774</v>
      </c>
      <c r="AH218" s="105">
        <f>(X218/Население_20!C$2)*100000</f>
        <v>136.3551022505934</v>
      </c>
      <c r="AI218" s="105">
        <f>(Y218/Население_20!D$2)*100000</f>
        <v>158.89986832922833</v>
      </c>
      <c r="AJ218" s="105">
        <f>(Z218/Население_20!E$2)*100000</f>
        <v>211.685897851362</v>
      </c>
      <c r="AK218" s="105">
        <f>(AA218/Население_20!F$2)*100000</f>
        <v>227.03672493000244</v>
      </c>
      <c r="AL218" s="105">
        <f>(AB218/Население_20!G$2)*100000</f>
        <v>243.3830240340736</v>
      </c>
      <c r="AM218" s="105">
        <f>(AC218/Население_20!H$2)*100000</f>
        <v>228.02569983769936</v>
      </c>
      <c r="AN218" s="105">
        <f>(AD218/Население_20!I$2)*100000</f>
        <v>164.49550290520284</v>
      </c>
      <c r="AO218" s="105">
        <f>(AE218/Население_20!J$2)*100000</f>
        <v>151.89658193653827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 s="105">
        <f>(V219/Население_20!A$2)*100000</f>
        <v>18.579830832163211</v>
      </c>
      <c r="AG219" s="105">
        <f>(W219/Население_20!B$2)*100000</f>
        <v>109.12245865421598</v>
      </c>
      <c r="AH219" s="105">
        <f>(X219/Население_20!C$2)*100000</f>
        <v>140.97019801907504</v>
      </c>
      <c r="AI219" s="105">
        <f>(Y219/Население_20!D$2)*100000</f>
        <v>160.32796780492541</v>
      </c>
      <c r="AJ219" s="105">
        <f>(Z219/Население_20!E$2)*100000</f>
        <v>213.67208652255999</v>
      </c>
      <c r="AK219" s="105">
        <f>(AA219/Население_20!F$2)*100000</f>
        <v>226.16685242069209</v>
      </c>
      <c r="AL219" s="105">
        <f>(AB219/Население_20!G$2)*100000</f>
        <v>241.70837019897681</v>
      </c>
      <c r="AM219" s="105">
        <f>(AC219/Население_20!H$2)*100000</f>
        <v>229.36702748380344</v>
      </c>
      <c r="AN219" s="105">
        <f>(AD219/Население_20!I$2)*100000</f>
        <v>151.22973654188002</v>
      </c>
      <c r="AO219" s="105">
        <f>(AE219/Население_20!J$2)*100000</f>
        <v>153.27009947736934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 s="105">
        <f>(V220/Население_20!A$2)*100000</f>
        <v>20.559648871656012</v>
      </c>
      <c r="AG220" s="105">
        <f>(W220/Население_20!B$2)*100000</f>
        <v>115.53265772816582</v>
      </c>
      <c r="AH220" s="105">
        <f>(X220/Население_20!C$2)*100000</f>
        <v>146.10973648852047</v>
      </c>
      <c r="AI220" s="105">
        <f>(Y220/Население_20!D$2)*100000</f>
        <v>168.99177129082102</v>
      </c>
      <c r="AJ220" s="105">
        <f>(Z220/Население_20!E$2)*100000</f>
        <v>220.98962373223668</v>
      </c>
      <c r="AK220" s="105">
        <f>(AA220/Население_20!F$2)*100000</f>
        <v>234.97431157745945</v>
      </c>
      <c r="AL220" s="105">
        <f>(AB220/Население_20!G$2)*100000</f>
        <v>254.2682739622031</v>
      </c>
      <c r="AM220" s="105">
        <f>(AC220/Население_20!H$2)*100000</f>
        <v>242.10964012179255</v>
      </c>
      <c r="AN220" s="105">
        <f>(AD220/Население_20!I$2)*100000</f>
        <v>172.45496272319653</v>
      </c>
      <c r="AO220" s="105">
        <f>(AE220/Население_20!J$2)*100000</f>
        <v>160.44130684844521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 s="105">
        <f>(V221/Население_20!A$2)*100000</f>
        <v>20.711942567001611</v>
      </c>
      <c r="AG221" s="105">
        <f>(W221/Население_20!B$2)*100000</f>
        <v>117.61969928712624</v>
      </c>
      <c r="AH221" s="105">
        <f>(X221/Население_20!C$2)*100000</f>
        <v>146.84395626986981</v>
      </c>
      <c r="AI221" s="105">
        <f>(Y221/Население_20!D$2)*100000</f>
        <v>169.27739118596045</v>
      </c>
      <c r="AJ221" s="105">
        <f>(Z221/Население_20!E$2)*100000</f>
        <v>218.16714509421851</v>
      </c>
      <c r="AK221" s="105">
        <f>(AA221/Население_20!F$2)*100000</f>
        <v>233.23456655883874</v>
      </c>
      <c r="AL221" s="105">
        <f>(AB221/Население_20!G$2)*100000</f>
        <v>249.52342142942871</v>
      </c>
      <c r="AM221" s="105">
        <f>(AC221/Население_20!H$2)*100000</f>
        <v>234.73233806821995</v>
      </c>
      <c r="AN221" s="105">
        <f>(AD221/Население_20!I$2)*100000</f>
        <v>167.14865617786739</v>
      </c>
      <c r="AO221" s="105">
        <f>(AE221/Население_20!J$2)*100000</f>
        <v>159.35695089515752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 s="105">
        <f>(V222/Население_20!A$2)*100000</f>
        <v>20.559648871656012</v>
      </c>
      <c r="AG222" s="105">
        <f>(W222/Население_20!B$2)*100000</f>
        <v>115.83080652230301</v>
      </c>
      <c r="AH222" s="105">
        <f>(X222/Население_20!C$2)*100000</f>
        <v>144.64129692582176</v>
      </c>
      <c r="AI222" s="105">
        <f>(Y222/Население_20!D$2)*100000</f>
        <v>164.80267949544293</v>
      </c>
      <c r="AJ222" s="105">
        <f>(Z222/Население_20!E$2)*100000</f>
        <v>214.5083764893802</v>
      </c>
      <c r="AK222" s="105">
        <f>(AA222/Население_20!F$2)*100000</f>
        <v>226.92799086633866</v>
      </c>
      <c r="AL222" s="105">
        <f>(AB222/Население_20!G$2)*100000</f>
        <v>243.80168749284786</v>
      </c>
      <c r="AM222" s="105">
        <f>(AC222/Население_20!H$2)*100000</f>
        <v>231.0436870414336</v>
      </c>
      <c r="AN222" s="105">
        <f>(AD222/Население_20!I$2)*100000</f>
        <v>167.14865617786739</v>
      </c>
      <c r="AO222" s="105">
        <f>(AE222/Население_20!J$2)*100000</f>
        <v>156.07496687654015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 s="105">
        <f>(V223/Население_20!A$2)*100000</f>
        <v>21.70185158674801</v>
      </c>
      <c r="AG223" s="105">
        <f>(W223/Население_20!B$2)*100000</f>
        <v>119.40859205194946</v>
      </c>
      <c r="AH223" s="105">
        <f>(X223/Население_20!C$2)*100000</f>
        <v>150.09550101584551</v>
      </c>
      <c r="AI223" s="105">
        <f>(Y223/Население_20!D$2)*100000</f>
        <v>169.27739118596045</v>
      </c>
      <c r="AJ223" s="105">
        <f>(Z223/Население_20!E$2)*100000</f>
        <v>220.15333376541651</v>
      </c>
      <c r="AK223" s="105">
        <f>(AA223/Население_20!F$2)*100000</f>
        <v>232.90836436784733</v>
      </c>
      <c r="AL223" s="105">
        <f>(AB223/Население_20!G$2)*100000</f>
        <v>245.89500478671886</v>
      </c>
      <c r="AM223" s="105">
        <f>(AC223/Население_20!H$2)*100000</f>
        <v>238.75632100653223</v>
      </c>
      <c r="AN223" s="105">
        <f>(AD223/Население_20!I$2)*100000</f>
        <v>161.84234963253826</v>
      </c>
      <c r="AO223" s="105">
        <f>(AE223/Население_20!J$2)*100000</f>
        <v>160.16660334027898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 s="105">
        <f>(V224/Население_20!A$2)*100000</f>
        <v>21.168823653038412</v>
      </c>
      <c r="AG224" s="105">
        <f>(W224/Население_20!B$2)*100000</f>
        <v>117.32155049298902</v>
      </c>
      <c r="AH224" s="105">
        <f>(X224/Население_20!C$2)*100000</f>
        <v>142.64841466215924</v>
      </c>
      <c r="AI224" s="105">
        <f>(Y224/Население_20!D$2)*100000</f>
        <v>159.66152138293344</v>
      </c>
      <c r="AJ224" s="105">
        <f>(Z224/Население_20!E$2)*100000</f>
        <v>203.21846193730752</v>
      </c>
      <c r="AK224" s="105">
        <f>(AA224/Население_20!F$2)*100000</f>
        <v>213.98863729034713</v>
      </c>
      <c r="AL224" s="105">
        <f>(AB224/Население_20!G$2)*100000</f>
        <v>232.63732859220227</v>
      </c>
      <c r="AM224" s="105">
        <f>(AC224/Население_20!H$2)*100000</f>
        <v>214.27709146513217</v>
      </c>
      <c r="AN224" s="105">
        <f>(AD224/Население_20!I$2)*100000</f>
        <v>185.72072908651933</v>
      </c>
      <c r="AO224" s="105">
        <f>(AE224/Население_20!J$2)*100000</f>
        <v>150.21944472878667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 s="105">
        <f>(V225/Население_20!A$2)*100000</f>
        <v>19.87432724260081</v>
      </c>
      <c r="AG225" s="105">
        <f>(W225/Население_20!B$2)*100000</f>
        <v>103.75578035974632</v>
      </c>
      <c r="AH225" s="105">
        <f>(X225/Население_20!C$2)*100000</f>
        <v>128.80312735671438</v>
      </c>
      <c r="AI225" s="105">
        <f>(Y225/Население_20!D$2)*100000</f>
        <v>142.14350114771594</v>
      </c>
      <c r="AJ225" s="105">
        <f>(Z225/Население_20!E$2)*100000</f>
        <v>176.24811050735622</v>
      </c>
      <c r="AK225" s="105">
        <f>(AA225/Население_20!F$2)*100000</f>
        <v>186.80512137439857</v>
      </c>
      <c r="AL225" s="105">
        <f>(AB225/Население_20!G$2)*100000</f>
        <v>206.54063966194323</v>
      </c>
      <c r="AM225" s="105">
        <f>(AC225/Население_20!H$2)*100000</f>
        <v>190.80385765831019</v>
      </c>
      <c r="AN225" s="105">
        <f>(AD225/Население_20!I$2)*100000</f>
        <v>172.45496272319653</v>
      </c>
      <c r="AO225" s="105">
        <f>(AE225/Население_20!J$2)*100000</f>
        <v>132.9564979524468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 s="105">
        <f>(V226/Население_20!A$2)*100000</f>
        <v>19.417446156564008</v>
      </c>
      <c r="AG226" s="105">
        <f>(W226/Население_20!B$2)*100000</f>
        <v>98.985399653551099</v>
      </c>
      <c r="AH226" s="105">
        <f>(X226/Население_20!C$2)*100000</f>
        <v>125.65647115093145</v>
      </c>
      <c r="AI226" s="105">
        <f>(Y226/Население_20!D$2)*100000</f>
        <v>135.00300376923056</v>
      </c>
      <c r="AJ226" s="105">
        <f>(Z226/Население_20!E$2)*100000</f>
        <v>164.64458721772598</v>
      </c>
      <c r="AK226" s="105">
        <f>(AA226/Население_20!F$2)*100000</f>
        <v>174.08323592573464</v>
      </c>
      <c r="AL226" s="105">
        <f>(AB226/Население_20!G$2)*100000</f>
        <v>191.88741860484589</v>
      </c>
      <c r="AM226" s="105">
        <f>(AC226/Население_20!H$2)*100000</f>
        <v>180.40856840100329</v>
      </c>
      <c r="AN226" s="105">
        <f>(AD226/Население_20!I$2)*100000</f>
        <v>161.84234963253826</v>
      </c>
      <c r="AO226" s="105">
        <f>(AE226/Население_20!J$2)*100000</f>
        <v>125.5684193907134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 s="105">
        <f>(V227/Население_20!A$2)*100000</f>
        <v>20.635795719328812</v>
      </c>
      <c r="AG227" s="105">
        <f>(W227/Население_20!B$2)*100000</f>
        <v>102.86133397733474</v>
      </c>
      <c r="AH227" s="105">
        <f>(X227/Население_20!C$2)*100000</f>
        <v>127.54446487440123</v>
      </c>
      <c r="AI227" s="105">
        <f>(Y227/Население_20!D$2)*100000</f>
        <v>138.24002924747728</v>
      </c>
      <c r="AJ227" s="105">
        <f>(Z227/Население_20!E$2)*100000</f>
        <v>167.98974708500677</v>
      </c>
      <c r="AK227" s="105">
        <f>(AA227/Население_20!F$2)*100000</f>
        <v>181.15095006388125</v>
      </c>
      <c r="AL227" s="105">
        <f>(AB227/Население_20!G$2)*100000</f>
        <v>197.88826151394289</v>
      </c>
      <c r="AM227" s="105">
        <f>(AC227/Население_20!H$2)*100000</f>
        <v>191.8098533928883</v>
      </c>
      <c r="AN227" s="105">
        <f>(AD227/Население_20!I$2)*100000</f>
        <v>188.37388235918388</v>
      </c>
      <c r="AO227" s="105">
        <f>(AE227/Население_20!J$2)*100000</f>
        <v>129.58776545756641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 s="105">
        <f>(V228/Население_20!A$2)*100000</f>
        <v>20.78808941467441</v>
      </c>
      <c r="AG228" s="105">
        <f>(W228/Население_20!B$2)*100000</f>
        <v>102.41411078612893</v>
      </c>
      <c r="AH228" s="105">
        <f>(X228/Население_20!C$2)*100000</f>
        <v>126.18091385189528</v>
      </c>
      <c r="AI228" s="105">
        <f>(Y228/Население_20!D$2)*100000</f>
        <v>137.00234303520648</v>
      </c>
      <c r="AJ228" s="105">
        <f>(Z228/Население_20!E$2)*100000</f>
        <v>166.21263090551389</v>
      </c>
      <c r="AK228" s="105">
        <f>(AA228/Население_20!F$2)*100000</f>
        <v>180.06360942724331</v>
      </c>
      <c r="AL228" s="105">
        <f>(AB228/Население_20!G$2)*100000</f>
        <v>191.05009168729748</v>
      </c>
      <c r="AM228" s="105">
        <f>(AC228/Население_20!H$2)*100000</f>
        <v>190.80385765831019</v>
      </c>
      <c r="AN228" s="105">
        <f>(AD228/Население_20!I$2)*100000</f>
        <v>185.72072908651933</v>
      </c>
      <c r="AO228" s="105">
        <f>(AE228/Население_20!J$2)*100000</f>
        <v>128.04075096420931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 s="105">
        <f>(V229/Население_20!A$2)*100000</f>
        <v>20.331208328637612</v>
      </c>
      <c r="AG229" s="105">
        <f>(W229/Население_20!B$2)*100000</f>
        <v>101.51966440371731</v>
      </c>
      <c r="AH229" s="105">
        <f>(X229/Население_20!C$2)*100000</f>
        <v>124.3978086686183</v>
      </c>
      <c r="AI229" s="105">
        <f>(Y229/Население_20!D$2)*100000</f>
        <v>135.66945019122252</v>
      </c>
      <c r="AJ229" s="105">
        <f>(Z229/Население_20!E$2)*100000</f>
        <v>162.86747103823311</v>
      </c>
      <c r="AK229" s="105">
        <f>(AA229/Население_20!F$2)*100000</f>
        <v>179.62867317258815</v>
      </c>
      <c r="AL229" s="105">
        <f>(AB229/Население_20!G$2)*100000</f>
        <v>190.49187374226517</v>
      </c>
      <c r="AM229" s="105">
        <f>(AC229/Население_20!H$2)*100000</f>
        <v>187.78587045457596</v>
      </c>
      <c r="AN229" s="105">
        <f>(AD229/Население_20!I$2)*100000</f>
        <v>180.41442254119019</v>
      </c>
      <c r="AO229" s="105">
        <f>(AE229/Население_20!J$2)*100000</f>
        <v>126.68169150275541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 s="105">
        <f>(V230/Население_20!A$2)*100000</f>
        <v>20.17891463329201</v>
      </c>
      <c r="AG230" s="105">
        <f>(W230/Население_20!B$2)*100000</f>
        <v>95.258539726836077</v>
      </c>
      <c r="AH230" s="105">
        <f>(X230/Население_20!C$2)*100000</f>
        <v>118.83871603840178</v>
      </c>
      <c r="AI230" s="105">
        <f>(Y230/Население_20!D$2)*100000</f>
        <v>130.9091186055656</v>
      </c>
      <c r="AJ230" s="105">
        <f>(Z230/Население_20!E$2)*100000</f>
        <v>152.30931020712814</v>
      </c>
      <c r="AK230" s="105">
        <f>(AA230/Население_20!F$2)*100000</f>
        <v>168.32033055155355</v>
      </c>
      <c r="AL230" s="105">
        <f>(AB230/Население_20!G$2)*100000</f>
        <v>182.81637699807135</v>
      </c>
      <c r="AM230" s="105">
        <f>(AC230/Население_20!H$2)*100000</f>
        <v>170.6839429667485</v>
      </c>
      <c r="AN230" s="105">
        <f>(AD230/Население_20!I$2)*100000</f>
        <v>177.76126926852564</v>
      </c>
      <c r="AO230" s="105">
        <f>(AE230/Население_20!J$2)*100000</f>
        <v>120.04543306863482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 s="105">
        <f>(V231/Население_20!A$2)*100000</f>
        <v>18.732124527508812</v>
      </c>
      <c r="AG231" s="105">
        <f>(W231/Население_20!B$2)*100000</f>
        <v>84.972406329102597</v>
      </c>
      <c r="AH231" s="105">
        <f>(X231/Население_20!C$2)*100000</f>
        <v>107.72053077796879</v>
      </c>
      <c r="AI231" s="105">
        <f>(Y231/Население_20!D$2)*100000</f>
        <v>121.10283553911231</v>
      </c>
      <c r="AJ231" s="105">
        <f>(Z231/Население_20!E$2)*100000</f>
        <v>138.71959824629994</v>
      </c>
      <c r="AK231" s="105">
        <f>(AA231/Население_20!F$2)*100000</f>
        <v>151.57528474732922</v>
      </c>
      <c r="AL231" s="105">
        <f>(AB231/Население_20!G$2)*100000</f>
        <v>163.83696686697388</v>
      </c>
      <c r="AM231" s="105">
        <f>(AC231/Население_20!H$2)*100000</f>
        <v>157.60599841723337</v>
      </c>
      <c r="AN231" s="105">
        <f>(AD231/Население_20!I$2)*100000</f>
        <v>151.22973654188002</v>
      </c>
      <c r="AO231" s="105">
        <f>(AE231/Население_20!J$2)*100000</f>
        <v>108.97054426572329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 s="105">
        <f>(V232/Население_20!A$2)*100000</f>
        <v>17.970656050780811</v>
      </c>
      <c r="AG232" s="105">
        <f>(W232/Население_20!B$2)*100000</f>
        <v>78.114984063946963</v>
      </c>
      <c r="AH232" s="105">
        <f>(X232/Население_20!C$2)*100000</f>
        <v>101.00766420563188</v>
      </c>
      <c r="AI232" s="105">
        <f>(Y232/Население_20!D$2)*100000</f>
        <v>111.48696573608531</v>
      </c>
      <c r="AJ232" s="105">
        <f>(Z232/Население_20!E$2)*100000</f>
        <v>129.83401734883537</v>
      </c>
      <c r="AK232" s="105">
        <f>(AA232/Население_20!F$2)*100000</f>
        <v>142.55035746323429</v>
      </c>
      <c r="AL232" s="105">
        <f>(AB232/Население_20!G$2)*100000</f>
        <v>151.27706310374759</v>
      </c>
      <c r="AM232" s="105">
        <f>(AC232/Население_20!H$2)*100000</f>
        <v>144.86338577924428</v>
      </c>
      <c r="AN232" s="105">
        <f>(AD232/Население_20!I$2)*100000</f>
        <v>143.27027672388635</v>
      </c>
      <c r="AO232" s="105">
        <f>(AE232/Население_20!J$2)*100000</f>
        <v>101.45234298959539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 s="105">
        <f>(V233/Население_20!A$2)*100000</f>
        <v>17.056893878707211</v>
      </c>
      <c r="AG233" s="105">
        <f>(W233/Население_20!B$2)*100000</f>
        <v>71.108487401722698</v>
      </c>
      <c r="AH233" s="105">
        <f>(X233/Население_20!C$2)*100000</f>
        <v>97.441453839077909</v>
      </c>
      <c r="AI233" s="105">
        <f>(Y233/Население_20!D$2)*100000</f>
        <v>106.0601877284364</v>
      </c>
      <c r="AJ233" s="105">
        <f>(Z233/Население_20!E$2)*100000</f>
        <v>121.47111768063341</v>
      </c>
      <c r="AK233" s="105">
        <f>(AA233/Население_20!F$2)*100000</f>
        <v>133.19922798814798</v>
      </c>
      <c r="AL233" s="105">
        <f>(AB233/Население_20!G$2)*100000</f>
        <v>142.20602149697305</v>
      </c>
      <c r="AM233" s="105">
        <f>(AC233/Население_20!H$2)*100000</f>
        <v>134.80342843346347</v>
      </c>
      <c r="AN233" s="105">
        <f>(AD233/Население_20!I$2)*100000</f>
        <v>140.61712345122177</v>
      </c>
      <c r="AO233" s="105">
        <f>(AE233/Население_20!J$2)*100000</f>
        <v>95.495614286201729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 s="105">
        <f>(V234/Население_20!A$2)*100000</f>
        <v>16.600012792670409</v>
      </c>
      <c r="AG234" s="105">
        <f>(W234/Население_20!B$2)*100000</f>
        <v>67.381627475007676</v>
      </c>
      <c r="AH234" s="105">
        <f>(X234/Население_20!C$2)*100000</f>
        <v>97.546342379270669</v>
      </c>
      <c r="AI234" s="105">
        <f>(Y234/Население_20!D$2)*100000</f>
        <v>103.29919540875539</v>
      </c>
      <c r="AJ234" s="105">
        <f>(Z234/Население_20!E$2)*100000</f>
        <v>120.32121897625564</v>
      </c>
      <c r="AK234" s="105">
        <f>(AA234/Население_20!F$2)*100000</f>
        <v>130.26340826922555</v>
      </c>
      <c r="AL234" s="105">
        <f>(AB234/Население_20!G$2)*100000</f>
        <v>134.80963372529536</v>
      </c>
      <c r="AM234" s="105">
        <f>(AC234/Население_20!H$2)*100000</f>
        <v>124.74347108768259</v>
      </c>
      <c r="AN234" s="105">
        <f>(AD234/Население_20!I$2)*100000</f>
        <v>122.04505054256984</v>
      </c>
      <c r="AO234" s="105">
        <f>(AE234/Население_20!J$2)*100000</f>
        <v>92.791953442671115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 s="105">
        <f>(V235/Население_20!A$2)*100000</f>
        <v>16.82845333568881</v>
      </c>
      <c r="AG235" s="105">
        <f>(W235/Население_20!B$2)*100000</f>
        <v>65.592734710184459</v>
      </c>
      <c r="AH235" s="105">
        <f>(X235/Население_20!C$2)*100000</f>
        <v>94.924128874451569</v>
      </c>
      <c r="AI235" s="105">
        <f>(Y235/Население_20!D$2)*100000</f>
        <v>102.63274898676342</v>
      </c>
      <c r="AJ235" s="105">
        <f>(Z235/Население_20!E$2)*100000</f>
        <v>118.75317528846777</v>
      </c>
      <c r="AK235" s="105">
        <f>(AA235/Население_20!F$2)*100000</f>
        <v>126.13151385000135</v>
      </c>
      <c r="AL235" s="105">
        <f>(AB235/Население_20!G$2)*100000</f>
        <v>132.57676194516625</v>
      </c>
      <c r="AM235" s="105">
        <f>(AC235/Население_20!H$2)*100000</f>
        <v>119.04282859174009</v>
      </c>
      <c r="AN235" s="105">
        <f>(AD235/Население_20!I$2)*100000</f>
        <v>119.39189726990529</v>
      </c>
      <c r="AO235" s="105">
        <f>(AE235/Население_20!J$2)*100000</f>
        <v>90.941319282393479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 s="105">
        <f>(V236/Население_20!A$2)*100000</f>
        <v>17.056893878707211</v>
      </c>
      <c r="AG236" s="105">
        <f>(W236/Население_20!B$2)*100000</f>
        <v>65.741809107253076</v>
      </c>
      <c r="AH236" s="105">
        <f>(X236/Население_20!C$2)*100000</f>
        <v>95.343683035222625</v>
      </c>
      <c r="AI236" s="105">
        <f>(Y236/Население_20!D$2)*100000</f>
        <v>103.48960867218167</v>
      </c>
      <c r="AJ236" s="105">
        <f>(Z236/Население_20!E$2)*100000</f>
        <v>117.70781282994254</v>
      </c>
      <c r="AK236" s="105">
        <f>(AA236/Население_20!F$2)*100000</f>
        <v>126.78391823198413</v>
      </c>
      <c r="AL236" s="105">
        <f>(AB236/Население_20!G$2)*100000</f>
        <v>132.57676194516625</v>
      </c>
      <c r="AM236" s="105">
        <f>(AC236/Население_20!H$2)*100000</f>
        <v>120.0488243263182</v>
      </c>
      <c r="AN236" s="105">
        <f>(AD236/Население_20!I$2)*100000</f>
        <v>119.39189726990529</v>
      </c>
      <c r="AO236" s="105">
        <f>(AE236/Население_20!J$2)*100000</f>
        <v>91.172648552428171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 s="105">
        <f>(V237/Население_20!A$2)*100000</f>
        <v>17.894509203108008</v>
      </c>
      <c r="AG237" s="105">
        <f>(W237/Население_20!B$2)*100000</f>
        <v>66.78532988673328</v>
      </c>
      <c r="AH237" s="105">
        <f>(X237/Население_20!C$2)*100000</f>
        <v>97.126788218499613</v>
      </c>
      <c r="AI237" s="105">
        <f>(Y237/Население_20!D$2)*100000</f>
        <v>107.58349383584664</v>
      </c>
      <c r="AJ237" s="105">
        <f>(Z237/Население_20!E$2)*100000</f>
        <v>122.09833515574856</v>
      </c>
      <c r="AK237" s="105">
        <f>(AA237/Население_20!F$2)*100000</f>
        <v>129.61100388724276</v>
      </c>
      <c r="AL237" s="105">
        <f>(AB237/Население_20!G$2)*100000</f>
        <v>135.08874269781151</v>
      </c>
      <c r="AM237" s="105">
        <f>(AC237/Население_20!H$2)*100000</f>
        <v>115.68950947647983</v>
      </c>
      <c r="AN237" s="105">
        <f>(AD237/Население_20!I$2)*100000</f>
        <v>122.04505054256984</v>
      </c>
      <c r="AO237" s="105">
        <f>(AE237/Население_20!J$2)*100000</f>
        <v>93.370276617757881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 s="105">
        <f>(V238/Население_20!A$2)*100000</f>
        <v>18.579830832163211</v>
      </c>
      <c r="AG238" s="105">
        <f>(W238/Население_20!B$2)*100000</f>
        <v>67.232553077939073</v>
      </c>
      <c r="AH238" s="105">
        <f>(X238/Население_20!C$2)*100000</f>
        <v>96.917011138114091</v>
      </c>
      <c r="AI238" s="105">
        <f>(Y238/Население_20!D$2)*100000</f>
        <v>110.91572594580647</v>
      </c>
      <c r="AJ238" s="105">
        <f>(Z238/Население_20!E$2)*100000</f>
        <v>127.22061120252225</v>
      </c>
      <c r="AK238" s="105">
        <f>(AA238/Население_20!F$2)*100000</f>
        <v>133.74289830646694</v>
      </c>
      <c r="AL238" s="105">
        <f>(AB238/Население_20!G$2)*100000</f>
        <v>129.64611773374679</v>
      </c>
      <c r="AM238" s="105">
        <f>(AC238/Население_20!H$2)*100000</f>
        <v>113.34218609579763</v>
      </c>
      <c r="AN238" s="105">
        <f>(AD238/Население_20!I$2)*100000</f>
        <v>98.166671088588785</v>
      </c>
      <c r="AO238" s="105">
        <f>(AE238/Население_20!J$2)*100000</f>
        <v>94.483548729799892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 s="105">
        <f>(V239/Население_20!A$2)*100000</f>
        <v>19.036711918200012</v>
      </c>
      <c r="AG239" s="105">
        <f>(W239/Население_20!B$2)*100000</f>
        <v>69.02144584276229</v>
      </c>
      <c r="AH239" s="105">
        <f>(X239/Население_20!C$2)*100000</f>
        <v>98.280562160620008</v>
      </c>
      <c r="AI239" s="105">
        <f>(Y239/Население_20!D$2)*100000</f>
        <v>112.91506521178239</v>
      </c>
      <c r="AJ239" s="105">
        <f>(Z239/Население_20!E$2)*100000</f>
        <v>130.35669857809799</v>
      </c>
      <c r="AK239" s="105">
        <f>(AA239/Население_20!F$2)*100000</f>
        <v>133.63416424280317</v>
      </c>
      <c r="AL239" s="105">
        <f>(AB239/Население_20!G$2)*100000</f>
        <v>126.29681006355311</v>
      </c>
      <c r="AM239" s="105">
        <f>(AC239/Население_20!H$2)*100000</f>
        <v>114.34818183037571</v>
      </c>
      <c r="AN239" s="105">
        <f>(AD239/Население_20!I$2)*100000</f>
        <v>106.12613090658247</v>
      </c>
      <c r="AO239" s="105">
        <f>(AE239/Население_20!J$2)*100000</f>
        <v>95.394407730561539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 s="105">
        <f>(V240/Население_20!A$2)*100000</f>
        <v>19.722033547255208</v>
      </c>
      <c r="AG240" s="105">
        <f>(W240/Население_20!B$2)*100000</f>
        <v>69.6177434310367</v>
      </c>
      <c r="AH240" s="105">
        <f>(X240/Население_20!C$2)*100000</f>
        <v>98.070785080234501</v>
      </c>
      <c r="AI240" s="105">
        <f>(Y240/Население_20!D$2)*100000</f>
        <v>115.96167742660283</v>
      </c>
      <c r="AJ240" s="105">
        <f>(Z240/Население_20!E$2)*100000</f>
        <v>131.29752479077069</v>
      </c>
      <c r="AK240" s="105">
        <f>(AA240/Население_20!F$2)*100000</f>
        <v>135.26517519776007</v>
      </c>
      <c r="AL240" s="105">
        <f>(AB240/Население_20!G$2)*100000</f>
        <v>123.36616585213365</v>
      </c>
      <c r="AM240" s="105">
        <f>(AC240/Население_20!H$2)*100000</f>
        <v>108.31220742290718</v>
      </c>
      <c r="AN240" s="105">
        <f>(AD240/Население_20!I$2)*100000</f>
        <v>98.166671088588785</v>
      </c>
      <c r="AO240" s="105">
        <f>(AE240/Население_20!J$2)*100000</f>
        <v>95.755859714990777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 s="105">
        <f>(V241/Население_20!A$2)*100000</f>
        <v>20.559648871656012</v>
      </c>
      <c r="AG241" s="105">
        <f>(W241/Население_20!B$2)*100000</f>
        <v>70.064966622242508</v>
      </c>
      <c r="AH241" s="105">
        <f>(X241/Население_20!C$2)*100000</f>
        <v>101.00766420563188</v>
      </c>
      <c r="AI241" s="105">
        <f>(Y241/Население_20!D$2)*100000</f>
        <v>119.8651493268415</v>
      </c>
      <c r="AJ241" s="105">
        <f>(Z241/Население_20!E$2)*100000</f>
        <v>137.36062705021712</v>
      </c>
      <c r="AK241" s="105">
        <f>(AA241/Население_20!F$2)*100000</f>
        <v>136.5699839617256</v>
      </c>
      <c r="AL241" s="105">
        <f>(AB241/Население_20!G$2)*100000</f>
        <v>124.62215622845628</v>
      </c>
      <c r="AM241" s="105">
        <f>(AC241/Население_20!H$2)*100000</f>
        <v>103.28222875001677</v>
      </c>
      <c r="AN241" s="105">
        <f>(AD241/Население_20!I$2)*100000</f>
        <v>87.554057997930542</v>
      </c>
      <c r="AO241" s="105">
        <f>(AE241/Население_20!J$2)*100000</f>
        <v>97.823365065925955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 s="105">
        <f>(V242/Население_20!A$2)*100000</f>
        <v>21.549557891402412</v>
      </c>
      <c r="AG242" s="105">
        <f>(W242/Население_20!B$2)*100000</f>
        <v>72.301082578271519</v>
      </c>
      <c r="AH242" s="105">
        <f>(X242/Население_20!C$2)*100000</f>
        <v>103.52498917025822</v>
      </c>
      <c r="AI242" s="105">
        <f>(Y242/Население_20!D$2)*100000</f>
        <v>122.24531511966998</v>
      </c>
      <c r="AJ242" s="105">
        <f>(Z242/Население_20!E$2)*100000</f>
        <v>140.07856944238276</v>
      </c>
      <c r="AK242" s="105">
        <f>(AA242/Население_20!F$2)*100000</f>
        <v>137.33112240737216</v>
      </c>
      <c r="AL242" s="105">
        <f>(AB242/Население_20!G$2)*100000</f>
        <v>125.18037417348856</v>
      </c>
      <c r="AM242" s="105">
        <f>(AC242/Население_20!H$2)*100000</f>
        <v>104.95888830764692</v>
      </c>
      <c r="AN242" s="105">
        <f>(AD242/Население_20!I$2)*100000</f>
        <v>79.594598179936852</v>
      </c>
      <c r="AO242" s="105">
        <f>(AE242/Население_20!J$2)*100000</f>
        <v>99.500502273677554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 s="105">
        <f>(V243/Население_20!A$2)*100000</f>
        <v>21.321117348384014</v>
      </c>
      <c r="AG243" s="105">
        <f>(W243/Население_20!B$2)*100000</f>
        <v>72.59923137240871</v>
      </c>
      <c r="AH243" s="105">
        <f>(X243/Население_20!C$2)*100000</f>
        <v>104.99342873295691</v>
      </c>
      <c r="AI243" s="105">
        <f>(Y243/Население_20!D$2)*100000</f>
        <v>123.67341459536705</v>
      </c>
      <c r="AJ243" s="105">
        <f>(Z243/Население_20!E$2)*100000</f>
        <v>142.06475811358072</v>
      </c>
      <c r="AK243" s="105">
        <f>(AA243/Население_20!F$2)*100000</f>
        <v>136.89618615271698</v>
      </c>
      <c r="AL243" s="105">
        <f>(AB243/Население_20!G$2)*100000</f>
        <v>125.87814660477889</v>
      </c>
      <c r="AM243" s="105">
        <f>(AC243/Население_20!H$2)*100000</f>
        <v>105.62955213069895</v>
      </c>
      <c r="AN243" s="105">
        <f>(AD243/Население_20!I$2)*100000</f>
        <v>87.554057997930542</v>
      </c>
      <c r="AO243" s="105">
        <f>(AE243/Население_20!J$2)*100000</f>
        <v>100.26678048066751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 s="105">
        <f>(V244/Население_20!A$2)*100000</f>
        <v>21.473411043729612</v>
      </c>
      <c r="AG244" s="105">
        <f>(W244/Население_20!B$2)*100000</f>
        <v>74.835347328437734</v>
      </c>
      <c r="AH244" s="105">
        <f>(X244/Население_20!C$2)*100000</f>
        <v>108.45475055931814</v>
      </c>
      <c r="AI244" s="105">
        <f>(Y244/Население_20!D$2)*100000</f>
        <v>126.52961354676121</v>
      </c>
      <c r="AJ244" s="105">
        <f>(Z244/Население_20!E$2)*100000</f>
        <v>151.47302024030793</v>
      </c>
      <c r="AK244" s="105">
        <f>(AA244/Население_20!F$2)*100000</f>
        <v>145.70364530948433</v>
      </c>
      <c r="AL244" s="105">
        <f>(AB244/Население_20!G$2)*100000</f>
        <v>127.13413698110155</v>
      </c>
      <c r="AM244" s="105">
        <f>(AC244/Население_20!H$2)*100000</f>
        <v>105.96488404222498</v>
      </c>
      <c r="AN244" s="105">
        <f>(AD244/Население_20!I$2)*100000</f>
        <v>90.207211270595096</v>
      </c>
      <c r="AO244" s="105">
        <f>(AE244/Население_20!J$2)*100000</f>
        <v>104.05479727748582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 s="105">
        <f>(V245/Население_20!A$2)*100000</f>
        <v>24.062403864604814</v>
      </c>
      <c r="AG245" s="105">
        <f>(W245/Население_20!B$2)*100000</f>
        <v>80.798323211181767</v>
      </c>
      <c r="AH245" s="105">
        <f>(X245/Население_20!C$2)*100000</f>
        <v>116.7409452345465</v>
      </c>
      <c r="AI245" s="105">
        <f>(Y245/Население_20!D$2)*100000</f>
        <v>136.14548334978821</v>
      </c>
      <c r="AJ245" s="105">
        <f>(Z245/Население_20!E$2)*100000</f>
        <v>157.74519499145939</v>
      </c>
      <c r="AK245" s="105">
        <f>(AA245/Население_20!F$2)*100000</f>
        <v>153.74996602060509</v>
      </c>
      <c r="AL245" s="105">
        <f>(AB245/Население_20!G$2)*100000</f>
        <v>130.76255362381133</v>
      </c>
      <c r="AM245" s="105">
        <f>(AC245/Население_20!H$2)*100000</f>
        <v>108.31220742290718</v>
      </c>
      <c r="AN245" s="105">
        <f>(AD245/Население_20!I$2)*100000</f>
        <v>95.513517815924217</v>
      </c>
      <c r="AO245" s="105">
        <f>(AE245/Население_20!J$2)*100000</f>
        <v>110.17056485402834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 s="105">
        <f>(V246/Население_20!A$2)*100000</f>
        <v>24.671578645987218</v>
      </c>
      <c r="AG246" s="105">
        <f>(W246/Население_20!B$2)*100000</f>
        <v>83.183513564279394</v>
      </c>
      <c r="AH246" s="105">
        <f>(X246/Население_20!C$2)*100000</f>
        <v>120.51693268148603</v>
      </c>
      <c r="AI246" s="105">
        <f>(Y246/Население_20!D$2)*100000</f>
        <v>141.28664146229769</v>
      </c>
      <c r="AJ246" s="105">
        <f>(Z246/Население_20!E$2)*100000</f>
        <v>164.64458721772598</v>
      </c>
      <c r="AK246" s="105">
        <f>(AA246/Население_20!F$2)*100000</f>
        <v>157.8818604398293</v>
      </c>
      <c r="AL246" s="105">
        <f>(AB246/Население_20!G$2)*100000</f>
        <v>133.13497989019854</v>
      </c>
      <c r="AM246" s="105">
        <f>(AC246/Население_20!H$2)*100000</f>
        <v>108.64753933443323</v>
      </c>
      <c r="AN246" s="105">
        <f>(AD246/Население_20!I$2)*100000</f>
        <v>98.166671088588785</v>
      </c>
      <c r="AO246" s="105">
        <f>(AE246/Население_20!J$2)*100000</f>
        <v>113.5971296664174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 s="105">
        <f>(V247/Население_20!A$2)*100000</f>
        <v>25.966075056424817</v>
      </c>
      <c r="AG247" s="105">
        <f>(W247/Население_20!B$2)*100000</f>
        <v>87.95389427047462</v>
      </c>
      <c r="AH247" s="105">
        <f>(X247/Население_20!C$2)*100000</f>
        <v>127.02002217343738</v>
      </c>
      <c r="AI247" s="105">
        <f>(Y247/Население_20!D$2)*100000</f>
        <v>148.90317199934879</v>
      </c>
      <c r="AJ247" s="105">
        <f>(Z247/Население_20!E$2)*100000</f>
        <v>174.36645808201078</v>
      </c>
      <c r="AK247" s="105">
        <f>(AA247/Население_20!F$2)*100000</f>
        <v>164.62337238698453</v>
      </c>
      <c r="AL247" s="105">
        <f>(AB247/Население_20!G$2)*100000</f>
        <v>142.34557598323113</v>
      </c>
      <c r="AM247" s="105">
        <f>(AC247/Население_20!H$2)*100000</f>
        <v>113.67751800732366</v>
      </c>
      <c r="AN247" s="105">
        <f>(AD247/Население_20!I$2)*100000</f>
        <v>100.81982436125334</v>
      </c>
      <c r="AO247" s="105">
        <f>(AE247/Население_20!J$2)*100000</f>
        <v>119.78518763984577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 s="105">
        <f>(V248/Население_20!A$2)*100000</f>
        <v>26.727543533152812</v>
      </c>
      <c r="AG248" s="105">
        <f>(W248/Население_20!B$2)*100000</f>
        <v>94.215018947355873</v>
      </c>
      <c r="AH248" s="105">
        <f>(X248/Население_20!C$2)*100000</f>
        <v>132.15956064288284</v>
      </c>
      <c r="AI248" s="105">
        <f>(Y248/Население_20!D$2)*100000</f>
        <v>155.28201632412907</v>
      </c>
      <c r="AJ248" s="105">
        <f>(Z248/Население_20!E$2)*100000</f>
        <v>180.63863283316223</v>
      </c>
      <c r="AK248" s="105">
        <f>(AA248/Население_20!F$2)*100000</f>
        <v>171.90855465245875</v>
      </c>
      <c r="AL248" s="105">
        <f>(AB248/Население_20!G$2)*100000</f>
        <v>146.53221057097323</v>
      </c>
      <c r="AM248" s="105">
        <f>(AC248/Население_20!H$2)*100000</f>
        <v>119.04282859174009</v>
      </c>
      <c r="AN248" s="105">
        <f>(AD248/Население_20!I$2)*100000</f>
        <v>108.77928417924703</v>
      </c>
      <c r="AO248" s="105">
        <f>(AE248/Население_20!J$2)*100000</f>
        <v>124.75876694559194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 s="105">
        <f>(V249/Население_20!A$2)*100000</f>
        <v>27.336718314535212</v>
      </c>
      <c r="AG249" s="105">
        <f>(W249/Население_20!B$2)*100000</f>
        <v>95.407614123904665</v>
      </c>
      <c r="AH249" s="105">
        <f>(X249/Население_20!C$2)*100000</f>
        <v>135.72577100943681</v>
      </c>
      <c r="AI249" s="105">
        <f>(Y249/Население_20!D$2)*100000</f>
        <v>158.70945506580205</v>
      </c>
      <c r="AJ249" s="105">
        <f>(Z249/Население_20!E$2)*100000</f>
        <v>187.11988007601877</v>
      </c>
      <c r="AK249" s="105">
        <f>(AA249/Население_20!F$2)*100000</f>
        <v>176.58411939000192</v>
      </c>
      <c r="AL249" s="105">
        <f>(AB249/Население_20!G$2)*100000</f>
        <v>149.74196375490882</v>
      </c>
      <c r="AM249" s="105">
        <f>(AC249/Население_20!H$2)*100000</f>
        <v>123.40214344157847</v>
      </c>
      <c r="AN249" s="105">
        <f>(AD249/Население_20!I$2)*100000</f>
        <v>108.77928417924703</v>
      </c>
      <c r="AO249" s="105">
        <f>(AE249/Население_20!J$2)*100000</f>
        <v>128.04075096420931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 s="105">
        <f>(V250/Население_20!A$2)*100000</f>
        <v>27.412865162208014</v>
      </c>
      <c r="AG250" s="105">
        <f>(W250/Население_20!B$2)*100000</f>
        <v>95.109465329767474</v>
      </c>
      <c r="AH250" s="105">
        <f>(X250/Население_20!C$2)*100000</f>
        <v>137.19421057213552</v>
      </c>
      <c r="AI250" s="105">
        <f>(Y250/Население_20!D$2)*100000</f>
        <v>159.28069485608088</v>
      </c>
      <c r="AJ250" s="105">
        <f>(Z250/Население_20!E$2)*100000</f>
        <v>189.10606874721674</v>
      </c>
      <c r="AK250" s="105">
        <f>(AA250/Население_20!F$2)*100000</f>
        <v>177.88892815396741</v>
      </c>
      <c r="AL250" s="105">
        <f>(AB250/Население_20!G$2)*100000</f>
        <v>151.41661759000567</v>
      </c>
      <c r="AM250" s="105">
        <f>(AC250/Население_20!H$2)*100000</f>
        <v>123.06681153005245</v>
      </c>
      <c r="AN250" s="105">
        <f>(AD250/Население_20!I$2)*100000</f>
        <v>108.77928417924703</v>
      </c>
      <c r="AO250" s="105">
        <f>(AE250/Население_20!J$2)*100000</f>
        <v>128.92269380621661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 s="105">
        <f>(V251/Население_20!A$2)*100000</f>
        <v>27.641305705226415</v>
      </c>
      <c r="AG251" s="105">
        <f>(W251/Население_20!B$2)*100000</f>
        <v>99.730771638894097</v>
      </c>
      <c r="AH251" s="105">
        <f>(X251/Население_20!C$2)*100000</f>
        <v>144.53640838562902</v>
      </c>
      <c r="AI251" s="105">
        <f>(Y251/Население_20!D$2)*100000</f>
        <v>165.37391928572177</v>
      </c>
      <c r="AJ251" s="105">
        <f>(Z251/Население_20!E$2)*100000</f>
        <v>198.20072213638636</v>
      </c>
      <c r="AK251" s="105">
        <f>(AA251/Население_20!F$2)*100000</f>
        <v>184.30423791013129</v>
      </c>
      <c r="AL251" s="105">
        <f>(AB251/Население_20!G$2)*100000</f>
        <v>154.20770731516706</v>
      </c>
      <c r="AM251" s="105">
        <f>(AC251/Население_20!H$2)*100000</f>
        <v>126.42013064531274</v>
      </c>
      <c r="AN251" s="105">
        <f>(AD251/Население_20!I$2)*100000</f>
        <v>106.12613090658247</v>
      </c>
      <c r="AO251" s="105">
        <f>(AE251/Население_20!J$2)*100000</f>
        <v>133.88181503258562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 s="105">
        <f>(V252/Население_20!A$2)*100000</f>
        <v>28.783508420318416</v>
      </c>
      <c r="AG252" s="105">
        <f>(W252/Население_20!B$2)*100000</f>
        <v>100.47614362423711</v>
      </c>
      <c r="AH252" s="105">
        <f>(X252/Население_20!C$2)*100000</f>
        <v>154.39593116374886</v>
      </c>
      <c r="AI252" s="105">
        <f>(Y252/Население_20!D$2)*100000</f>
        <v>171.3719370836495</v>
      </c>
      <c r="AJ252" s="105">
        <f>(Z252/Население_20!E$2)*100000</f>
        <v>206.98176678799842</v>
      </c>
      <c r="AK252" s="105">
        <f>(AA252/Население_20!F$2)*100000</f>
        <v>191.80688830293312</v>
      </c>
      <c r="AL252" s="105">
        <f>(AB252/Население_20!G$2)*100000</f>
        <v>159.92944125174793</v>
      </c>
      <c r="AM252" s="105">
        <f>(AC252/Население_20!H$2)*100000</f>
        <v>130.77944549515109</v>
      </c>
      <c r="AN252" s="105">
        <f>(AD252/Население_20!I$2)*100000</f>
        <v>108.77928417924703</v>
      </c>
      <c r="AO252" s="105">
        <f>(AE252/Население_20!J$2)*100000</f>
        <v>139.44817559279571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 s="105">
        <f>(V253/Население_20!A$2)*100000</f>
        <v>29.164242658682419</v>
      </c>
      <c r="AG253" s="105">
        <f>(W253/Население_20!B$2)*100000</f>
        <v>103.75578035974632</v>
      </c>
      <c r="AH253" s="105">
        <f>(X253/Население_20!C$2)*100000</f>
        <v>161.10879773608576</v>
      </c>
      <c r="AI253" s="105">
        <f>(Y253/Население_20!D$2)*100000</f>
        <v>175.46582224731446</v>
      </c>
      <c r="AJ253" s="105">
        <f>(Z253/Население_20!E$2)*100000</f>
        <v>213.67208652255999</v>
      </c>
      <c r="AK253" s="105">
        <f>(AA253/Население_20!F$2)*100000</f>
        <v>200.17941120504526</v>
      </c>
      <c r="AL253" s="105">
        <f>(AB253/Население_20!G$2)*100000</f>
        <v>163.97652135323196</v>
      </c>
      <c r="AM253" s="105">
        <f>(AC253/Население_20!H$2)*100000</f>
        <v>134.80342843346347</v>
      </c>
      <c r="AN253" s="105">
        <f>(AD253/Население_20!I$2)*100000</f>
        <v>106.12613090658247</v>
      </c>
      <c r="AO253" s="105">
        <f>(AE253/Население_20!J$2)*100000</f>
        <v>144.00247059660398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 s="105">
        <f>(V254/Население_20!A$2)*100000</f>
        <v>30.991767002829619</v>
      </c>
      <c r="AG254" s="105">
        <f>(W254/Население_20!B$2)*100000</f>
        <v>109.42060744835317</v>
      </c>
      <c r="AH254" s="105">
        <f>(X254/Население_20!C$2)*100000</f>
        <v>168.13632992900094</v>
      </c>
      <c r="AI254" s="105">
        <f>(Y254/Население_20!D$2)*100000</f>
        <v>180.98780688667648</v>
      </c>
      <c r="AJ254" s="105">
        <f>(Z254/Население_20!E$2)*100000</f>
        <v>224.23024735366494</v>
      </c>
      <c r="AK254" s="105">
        <f>(AA254/Население_20!F$2)*100000</f>
        <v>210.07421099845055</v>
      </c>
      <c r="AL254" s="105">
        <f>(AB254/Население_20!G$2)*100000</f>
        <v>175.97820717142594</v>
      </c>
      <c r="AM254" s="105">
        <f>(AC254/Население_20!H$2)*100000</f>
        <v>148.5520368060306</v>
      </c>
      <c r="AN254" s="105">
        <f>(AD254/Население_20!I$2)*100000</f>
        <v>116.73874399724072</v>
      </c>
      <c r="AO254" s="105">
        <f>(AE254/Население_20!J$2)*100000</f>
        <v>151.3760910789602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 s="105">
        <f>(V255/Население_20!A$2)*100000</f>
        <v>31.981676022576018</v>
      </c>
      <c r="AG255" s="105">
        <f>(W255/Население_20!B$2)*100000</f>
        <v>114.93636013989142</v>
      </c>
      <c r="AH255" s="105">
        <f>(X255/Население_20!C$2)*100000</f>
        <v>172.54164861709705</v>
      </c>
      <c r="AI255" s="105">
        <f>(Y255/Население_20!D$2)*100000</f>
        <v>184.51045226006264</v>
      </c>
      <c r="AJ255" s="105">
        <f>(Z255/Население_20!E$2)*100000</f>
        <v>230.39788585896389</v>
      </c>
      <c r="AK255" s="105">
        <f>(AA255/Население_20!F$2)*100000</f>
        <v>216.70698888194198</v>
      </c>
      <c r="AL255" s="105">
        <f>(AB255/Население_20!G$2)*100000</f>
        <v>176.81553408897435</v>
      </c>
      <c r="AM255" s="105">
        <f>(AC255/Население_20!H$2)*100000</f>
        <v>154.92334312502516</v>
      </c>
      <c r="AN255" s="105">
        <f>(AD255/Население_20!I$2)*100000</f>
        <v>108.77928417924703</v>
      </c>
      <c r="AO255" s="105">
        <f>(AE255/Население_20!J$2)*100000</f>
        <v>155.29423059017302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 s="105">
        <f>(V256/Население_20!A$2)*100000</f>
        <v>31.829382327230416</v>
      </c>
      <c r="AG256" s="105">
        <f>(W256/Население_20!B$2)*100000</f>
        <v>118.36507127246925</v>
      </c>
      <c r="AH256" s="105">
        <f>(X256/Население_20!C$2)*100000</f>
        <v>176.63230168461484</v>
      </c>
      <c r="AI256" s="105">
        <f>(Y256/Население_20!D$2)*100000</f>
        <v>188.50913079201445</v>
      </c>
      <c r="AJ256" s="105">
        <f>(Z256/Население_20!E$2)*100000</f>
        <v>229.87520462970124</v>
      </c>
      <c r="AK256" s="105">
        <f>(AA256/Население_20!F$2)*100000</f>
        <v>220.18647891918343</v>
      </c>
      <c r="AL256" s="105">
        <f>(AB256/Население_20!G$2)*100000</f>
        <v>180.58350521794225</v>
      </c>
      <c r="AM256" s="105">
        <f>(AC256/Население_20!H$2)*100000</f>
        <v>154.92334312502516</v>
      </c>
      <c r="AN256" s="105">
        <f>(AD256/Население_20!I$2)*100000</f>
        <v>111.4324374519116</v>
      </c>
      <c r="AO256" s="105">
        <f>(AE256/Население_20!J$2)*100000</f>
        <v>157.56414905238856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 s="105">
        <f>(V257/Население_20!A$2)*100000</f>
        <v>32.210116565594419</v>
      </c>
      <c r="AG257" s="105">
        <f>(W257/Население_20!B$2)*100000</f>
        <v>118.51414566953784</v>
      </c>
      <c r="AH257" s="105">
        <f>(X257/Население_20!C$2)*100000</f>
        <v>177.57629854634973</v>
      </c>
      <c r="AI257" s="105">
        <f>(Y257/Население_20!D$2)*100000</f>
        <v>188.50913079201445</v>
      </c>
      <c r="AJ257" s="105">
        <f>(Z257/Население_20!E$2)*100000</f>
        <v>229.24798715458613</v>
      </c>
      <c r="AK257" s="105">
        <f>(AA257/Население_20!F$2)*100000</f>
        <v>222.79609644711445</v>
      </c>
      <c r="AL257" s="105">
        <f>(AB257/Население_20!G$2)*100000</f>
        <v>180.02528727290996</v>
      </c>
      <c r="AM257" s="105">
        <f>(AC257/Население_20!H$2)*100000</f>
        <v>156.93533459418134</v>
      </c>
      <c r="AN257" s="105">
        <f>(AD257/Население_20!I$2)*100000</f>
        <v>106.12613090658247</v>
      </c>
      <c r="AO257" s="105">
        <f>(AE257/Население_20!J$2)*100000</f>
        <v>158.04126567183513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 s="105">
        <f>(V258/Население_20!A$2)*100000</f>
        <v>32.743144499304016</v>
      </c>
      <c r="AG258" s="105">
        <f>(W258/Население_20!B$2)*100000</f>
        <v>120.89933602263547</v>
      </c>
      <c r="AH258" s="105">
        <f>(X258/Население_20!C$2)*100000</f>
        <v>181.24739745309645</v>
      </c>
      <c r="AI258" s="105">
        <f>(Y258/Население_20!D$2)*100000</f>
        <v>193.26946237767137</v>
      </c>
      <c r="AJ258" s="105">
        <f>(Z258/Население_20!E$2)*100000</f>
        <v>233.74304572624467</v>
      </c>
      <c r="AK258" s="105">
        <f>(AA258/Население_20!F$2)*100000</f>
        <v>225.40571397504553</v>
      </c>
      <c r="AL258" s="105">
        <f>(AB258/Население_20!G$2)*100000</f>
        <v>186.30523915452309</v>
      </c>
      <c r="AM258" s="105">
        <f>(AC258/Население_20!H$2)*100000</f>
        <v>161.96531326707174</v>
      </c>
      <c r="AN258" s="105">
        <f>(AD258/Население_20!I$2)*100000</f>
        <v>108.77928417924703</v>
      </c>
      <c r="AO258" s="105">
        <f>(AE258/Население_20!J$2)*100000</f>
        <v>161.45337240484704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 s="105">
        <f>(V259/Население_20!A$2)*100000</f>
        <v>32.66699765163122</v>
      </c>
      <c r="AG259" s="105">
        <f>(W259/Население_20!B$2)*100000</f>
        <v>125.66971672883069</v>
      </c>
      <c r="AH259" s="105">
        <f>(X259/Население_20!C$2)*100000</f>
        <v>185.23316198042153</v>
      </c>
      <c r="AI259" s="105">
        <f>(Y259/Население_20!D$2)*100000</f>
        <v>197.64896743647577</v>
      </c>
      <c r="AJ259" s="105">
        <f>(Z259/Население_20!E$2)*100000</f>
        <v>243.56945283638197</v>
      </c>
      <c r="AK259" s="105">
        <f>(AA259/Население_20!F$2)*100000</f>
        <v>235.51798189577841</v>
      </c>
      <c r="AL259" s="105">
        <f>(AB259/Население_20!G$2)*100000</f>
        <v>196.35316216510412</v>
      </c>
      <c r="AM259" s="105">
        <f>(AC259/Население_20!H$2)*100000</f>
        <v>164.31263664775395</v>
      </c>
      <c r="AN259" s="105">
        <f>(AD259/Население_20!I$2)*100000</f>
        <v>111.4324374519116</v>
      </c>
      <c r="AO259" s="105">
        <f>(AE259/Население_20!J$2)*100000</f>
        <v>166.97635872692564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 s="105">
        <f>(V260/Население_20!A$2)*100000</f>
        <v>34.037640909741619</v>
      </c>
      <c r="AG260" s="105">
        <f>(W260/Население_20!B$2)*100000</f>
        <v>131.18546942036892</v>
      </c>
      <c r="AH260" s="105">
        <f>(X260/Население_20!C$2)*100000</f>
        <v>195.19757329873411</v>
      </c>
      <c r="AI260" s="105">
        <f>(Y260/Население_20!D$2)*100000</f>
        <v>208.31211018834728</v>
      </c>
      <c r="AJ260" s="105">
        <f>(Z260/Население_20!E$2)*100000</f>
        <v>252.45503373384653</v>
      </c>
      <c r="AK260" s="105">
        <f>(AA260/Население_20!F$2)*100000</f>
        <v>246.6088563894854</v>
      </c>
      <c r="AL260" s="105">
        <f>(AB260/Население_20!G$2)*100000</f>
        <v>205.84286723065287</v>
      </c>
      <c r="AM260" s="105">
        <f>(AC260/Население_20!H$2)*100000</f>
        <v>167.33062385148818</v>
      </c>
      <c r="AN260" s="105">
        <f>(AD260/Население_20!I$2)*100000</f>
        <v>114.08559072457616</v>
      </c>
      <c r="AO260" s="105">
        <f>(AE260/Население_20!J$2)*100000</f>
        <v>174.59576655869373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 s="105">
        <f>(V261/Население_20!A$2)*100000</f>
        <v>34.49452199577842</v>
      </c>
      <c r="AG261" s="105">
        <f>(W261/Население_20!B$2)*100000</f>
        <v>133.27251097932935</v>
      </c>
      <c r="AH261" s="105">
        <f>(X261/Население_20!C$2)*100000</f>
        <v>197.71489826336045</v>
      </c>
      <c r="AI261" s="105">
        <f>(Y261/Население_20!D$2)*100000</f>
        <v>212.31078872029912</v>
      </c>
      <c r="AJ261" s="105">
        <f>(Z261/Население_20!E$2)*100000</f>
        <v>255.38204861771723</v>
      </c>
      <c r="AK261" s="105">
        <f>(AA261/Население_20!F$2)*100000</f>
        <v>252.26302770000271</v>
      </c>
      <c r="AL261" s="105">
        <f>(AB261/Население_20!G$2)*100000</f>
        <v>210.72727424968528</v>
      </c>
      <c r="AM261" s="105">
        <f>(AC261/Население_20!H$2)*100000</f>
        <v>168.67195149759232</v>
      </c>
      <c r="AN261" s="105">
        <f>(AD261/Население_20!I$2)*100000</f>
        <v>108.77928417924703</v>
      </c>
      <c r="AO261" s="105">
        <f>(AE261/Население_20!J$2)*100000</f>
        <v>177.53075667225906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 s="105">
        <f>(V262/Население_20!A$2)*100000</f>
        <v>36.398193187598416</v>
      </c>
      <c r="AG262" s="105">
        <f>(W262/Население_20!B$2)*100000</f>
        <v>139.68271005327921</v>
      </c>
      <c r="AH262" s="105">
        <f>(X262/Население_20!C$2)*100000</f>
        <v>206.42064709935985</v>
      </c>
      <c r="AI262" s="105">
        <f>(Y262/Население_20!D$2)*100000</f>
        <v>222.30748505017866</v>
      </c>
      <c r="AJ262" s="105">
        <f>(Z262/Население_20!E$2)*100000</f>
        <v>267.40371689075749</v>
      </c>
      <c r="AK262" s="105">
        <f>(AA262/Население_20!F$2)*100000</f>
        <v>263.13643406638215</v>
      </c>
      <c r="AL262" s="105">
        <f>(AB262/Население_20!G$2)*100000</f>
        <v>221.47296969155667</v>
      </c>
      <c r="AM262" s="105">
        <f>(AC262/Население_20!H$2)*100000</f>
        <v>171.35460678980053</v>
      </c>
      <c r="AN262" s="105">
        <f>(AD262/Население_20!I$2)*100000</f>
        <v>100.81982436125334</v>
      </c>
      <c r="AO262" s="105">
        <f>(AE262/Население_20!J$2)*100000</f>
        <v>185.52607456783355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 s="105">
        <f>(V263/Население_20!A$2)*100000</f>
        <v>36.702780578289619</v>
      </c>
      <c r="AG263" s="105">
        <f>(W263/Население_20!B$2)*100000</f>
        <v>140.5771564356908</v>
      </c>
      <c r="AH263" s="105">
        <f>(X263/Население_20!C$2)*100000</f>
        <v>206.9450898003237</v>
      </c>
      <c r="AI263" s="105">
        <f>(Y263/Население_20!D$2)*100000</f>
        <v>224.21161768444142</v>
      </c>
      <c r="AJ263" s="105">
        <f>(Z263/Население_20!E$2)*100000</f>
        <v>266.46289067808482</v>
      </c>
      <c r="AK263" s="105">
        <f>(AA263/Население_20!F$2)*100000</f>
        <v>263.4626362573735</v>
      </c>
      <c r="AL263" s="105">
        <f>(AB263/Население_20!G$2)*100000</f>
        <v>222.58940558162124</v>
      </c>
      <c r="AM263" s="105">
        <f>(AC263/Население_20!H$2)*100000</f>
        <v>177.39058119726906</v>
      </c>
      <c r="AN263" s="105">
        <f>(AD263/Население_20!I$2)*100000</f>
        <v>100.81982436125334</v>
      </c>
      <c r="AO263" s="105">
        <f>(AE263/Население_20!J$2)*100000</f>
        <v>186.32126893357784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 s="105">
        <f>(V264/Население_20!A$2)*100000</f>
        <v>37.159661664326421</v>
      </c>
      <c r="AG264" s="105">
        <f>(W264/Население_20!B$2)*100000</f>
        <v>142.6641979946512</v>
      </c>
      <c r="AH264" s="105">
        <f>(X264/Население_20!C$2)*100000</f>
        <v>208.83308352379345</v>
      </c>
      <c r="AI264" s="105">
        <f>(Y264/Население_20!D$2)*100000</f>
        <v>227.06781663583558</v>
      </c>
      <c r="AJ264" s="105">
        <f>(Z264/Население_20!E$2)*100000</f>
        <v>265.73113695711714</v>
      </c>
      <c r="AK264" s="105">
        <f>(AA264/Население_20!F$2)*100000</f>
        <v>263.68010438470111</v>
      </c>
      <c r="AL264" s="105">
        <f>(AB264/Население_20!G$2)*100000</f>
        <v>220.07742482897598</v>
      </c>
      <c r="AM264" s="105">
        <f>(AC264/Население_20!H$2)*100000</f>
        <v>178.06124502032111</v>
      </c>
      <c r="AN264" s="105">
        <f>(AD264/Население_20!I$2)*100000</f>
        <v>95.513517815924217</v>
      </c>
      <c r="AO264" s="105">
        <f>(AE264/Население_20!J$2)*100000</f>
        <v>186.97188250555047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 s="105">
        <f>(V265/Население_20!A$2)*100000</f>
        <v>39.672507637528824</v>
      </c>
      <c r="AG265" s="105">
        <f>(W265/Население_20!B$2)*100000</f>
        <v>149.96884345101265</v>
      </c>
      <c r="AH265" s="105">
        <f>(X265/Население_20!C$2)*100000</f>
        <v>219.74149170384092</v>
      </c>
      <c r="AI265" s="105">
        <f>(Y265/Население_20!D$2)*100000</f>
        <v>245.63310981989761</v>
      </c>
      <c r="AJ265" s="105">
        <f>(Z265/Население_20!E$2)*100000</f>
        <v>279.11177642624028</v>
      </c>
      <c r="AK265" s="105">
        <f>(AA265/Население_20!F$2)*100000</f>
        <v>280.31641612526164</v>
      </c>
      <c r="AL265" s="105">
        <f>(AB265/Население_20!G$2)*100000</f>
        <v>235.84708177613786</v>
      </c>
      <c r="AM265" s="105">
        <f>(AC265/Население_20!H$2)*100000</f>
        <v>188.12120236610198</v>
      </c>
      <c r="AN265" s="105">
        <f>(AD265/Население_20!I$2)*100000</f>
        <v>108.77928417924703</v>
      </c>
      <c r="AO265" s="105">
        <f>(AE265/Население_20!J$2)*100000</f>
        <v>198.68292680105742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 s="105">
        <f>(V266/Население_20!A$2)*100000</f>
        <v>42.261500458404022</v>
      </c>
      <c r="AG266" s="105">
        <f>(W266/Население_20!B$2)*100000</f>
        <v>158.91330727512872</v>
      </c>
      <c r="AH266" s="105">
        <f>(X266/Население_20!C$2)*100000</f>
        <v>225.51036141444294</v>
      </c>
      <c r="AI266" s="105">
        <f>(Y266/Население_20!D$2)*100000</f>
        <v>257.24831888890049</v>
      </c>
      <c r="AJ266" s="105">
        <f>(Z266/Население_20!E$2)*100000</f>
        <v>287.57921234029476</v>
      </c>
      <c r="AK266" s="105">
        <f>(AA266/Население_20!F$2)*100000</f>
        <v>292.05969500095142</v>
      </c>
      <c r="AL266" s="105">
        <f>(AB266/Население_20!G$2)*100000</f>
        <v>248.68609451188027</v>
      </c>
      <c r="AM266" s="105">
        <f>(AC266/Население_20!H$2)*100000</f>
        <v>198.18115971188283</v>
      </c>
      <c r="AN266" s="105">
        <f>(AD266/Население_20!I$2)*100000</f>
        <v>124.69820381523441</v>
      </c>
      <c r="AO266" s="105">
        <f>(AE266/Население_20!J$2)*100000</f>
        <v>207.18427747483284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 s="105">
        <f>(V267/Население_20!A$2)*100000</f>
        <v>44.698199583933622</v>
      </c>
      <c r="AG267" s="105">
        <f>(W267/Население_20!B$2)*100000</f>
        <v>168.6031430845878</v>
      </c>
      <c r="AH267" s="105">
        <f>(X267/Население_20!C$2)*100000</f>
        <v>237.3627664562253</v>
      </c>
      <c r="AI267" s="105">
        <f>(Y267/Население_20!D$2)*100000</f>
        <v>271.05328048730559</v>
      </c>
      <c r="AJ267" s="105">
        <f>(Z267/Население_20!E$2)*100000</f>
        <v>302.31882300550069</v>
      </c>
      <c r="AK267" s="105">
        <f>(AA267/Население_20!F$2)*100000</f>
        <v>307.82613423220158</v>
      </c>
      <c r="AL267" s="105">
        <f>(AB267/Население_20!G$2)*100000</f>
        <v>268.08416810175197</v>
      </c>
      <c r="AM267" s="105">
        <f>(AC267/Население_20!H$2)*100000</f>
        <v>210.58844043834588</v>
      </c>
      <c r="AN267" s="105">
        <f>(AD267/Население_20!I$2)*100000</f>
        <v>132.65766363322811</v>
      </c>
      <c r="AO267" s="105">
        <f>(AE267/Население_20!J$2)*100000</f>
        <v>219.03990256411146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 s="105">
        <f>(V268/Население_20!A$2)*100000</f>
        <v>47.058751861790427</v>
      </c>
      <c r="AG268" s="105">
        <f>(W268/Население_20!B$2)*100000</f>
        <v>176.35501173215505</v>
      </c>
      <c r="AH268" s="105">
        <f>(X268/Население_20!C$2)*100000</f>
        <v>251.20805376167016</v>
      </c>
      <c r="AI268" s="105">
        <f>(Y268/Население_20!D$2)*100000</f>
        <v>288.00006093224431</v>
      </c>
      <c r="AJ268" s="105">
        <f>(Z268/Население_20!E$2)*100000</f>
        <v>316.74482493314906</v>
      </c>
      <c r="AK268" s="105">
        <f>(AA268/Население_20!F$2)*100000</f>
        <v>323.26637127246039</v>
      </c>
      <c r="AL268" s="105">
        <f>(AB268/Население_20!G$2)*100000</f>
        <v>277.01565522226844</v>
      </c>
      <c r="AM268" s="105">
        <f>(AC268/Население_20!H$2)*100000</f>
        <v>216.62441484581436</v>
      </c>
      <c r="AN268" s="105">
        <f>(AD268/Население_20!I$2)*100000</f>
        <v>124.69820381523441</v>
      </c>
      <c r="AO268" s="105">
        <f>(AE268/Население_20!J$2)*100000</f>
        <v>229.91237825574262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 s="105">
        <f>(V269/Население_20!A$2)*100000</f>
        <v>48.886276205937627</v>
      </c>
      <c r="AG269" s="105">
        <f>(W269/Население_20!B$2)*100000</f>
        <v>186.79021952695712</v>
      </c>
      <c r="AH269" s="105">
        <f>(X269/Население_20!C$2)*100000</f>
        <v>261.48713070056107</v>
      </c>
      <c r="AI269" s="105">
        <f>(Y269/Население_20!D$2)*100000</f>
        <v>299.71047663296036</v>
      </c>
      <c r="AJ269" s="105">
        <f>(Z269/Население_20!E$2)*100000</f>
        <v>328.55742071448435</v>
      </c>
      <c r="AK269" s="105">
        <f>(AA269/Население_20!F$2)*100000</f>
        <v>336.74939516677085</v>
      </c>
      <c r="AL269" s="105">
        <f>(AB269/Население_20!G$2)*100000</f>
        <v>295.43684740833362</v>
      </c>
      <c r="AM269" s="105">
        <f>(AC269/Население_20!H$2)*100000</f>
        <v>226.68437219159526</v>
      </c>
      <c r="AN269" s="105">
        <f>(AD269/Население_20!I$2)*100000</f>
        <v>127.35135708789898</v>
      </c>
      <c r="AO269" s="105">
        <f>(AE269/Население_20!J$2)*100000</f>
        <v>240.2499050104185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 s="105">
        <f>(V270/Население_20!A$2)*100000</f>
        <v>50.637653702412024</v>
      </c>
      <c r="AG270" s="105">
        <f>(W270/Население_20!B$2)*100000</f>
        <v>192.90226980676977</v>
      </c>
      <c r="AH270" s="105">
        <f>(X270/Население_20!C$2)*100000</f>
        <v>271.13687639829533</v>
      </c>
      <c r="AI270" s="105">
        <f>(Y270/Население_20!D$2)*100000</f>
        <v>308.2790734871428</v>
      </c>
      <c r="AJ270" s="105">
        <f>(Z270/Население_20!E$2)*100000</f>
        <v>341.41537895434487</v>
      </c>
      <c r="AK270" s="105">
        <f>(AA270/Население_20!F$2)*100000</f>
        <v>348.38393997879689</v>
      </c>
      <c r="AL270" s="105">
        <f>(AB270/Население_20!G$2)*100000</f>
        <v>303.53100761130167</v>
      </c>
      <c r="AM270" s="105">
        <f>(AC270/Население_20!H$2)*100000</f>
        <v>238.08565718348018</v>
      </c>
      <c r="AN270" s="105">
        <f>(AD270/Население_20!I$2)*100000</f>
        <v>140.61712345122177</v>
      </c>
      <c r="AO270" s="105">
        <f>(AE270/Население_20!J$2)*100000</f>
        <v>248.53438449353635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 s="105">
        <f>(V271/Население_20!A$2)*100000</f>
        <v>51.170681636121628</v>
      </c>
      <c r="AG271" s="105">
        <f>(W271/Население_20!B$2)*100000</f>
        <v>193.49856739504418</v>
      </c>
      <c r="AH271" s="105">
        <f>(X271/Население_20!C$2)*100000</f>
        <v>272.08087326003022</v>
      </c>
      <c r="AI271" s="105">
        <f>(Y271/Население_20!D$2)*100000</f>
        <v>311.23047907025011</v>
      </c>
      <c r="AJ271" s="105">
        <f>(Z271/Население_20!E$2)*100000</f>
        <v>345.17868380503569</v>
      </c>
      <c r="AK271" s="105">
        <f>(AA271/Население_20!F$2)*100000</f>
        <v>352.73330252534868</v>
      </c>
      <c r="AL271" s="105">
        <f>(AB271/Население_20!G$2)*100000</f>
        <v>308.13630565781796</v>
      </c>
      <c r="AM271" s="105">
        <f>(AC271/Население_20!H$2)*100000</f>
        <v>240.76831247568845</v>
      </c>
      <c r="AN271" s="105">
        <f>(AD271/Население_20!I$2)*100000</f>
        <v>143.27027672388635</v>
      </c>
      <c r="AO271" s="105">
        <f>(AE271/Население_20!J$2)*100000</f>
        <v>250.97779990827794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 s="105">
        <f>(V272/Население_20!A$2)*100000</f>
        <v>56.881695211581629</v>
      </c>
      <c r="AG272" s="105">
        <f>(W272/Население_20!B$2)*100000</f>
        <v>210.64212305793328</v>
      </c>
      <c r="AH272" s="105">
        <f>(X272/Население_20!C$2)*100000</f>
        <v>295.68079480340214</v>
      </c>
      <c r="AI272" s="105">
        <f>(Y272/Население_20!D$2)*100000</f>
        <v>338.3643691084946</v>
      </c>
      <c r="AJ272" s="105">
        <f>(Z272/Население_20!E$2)*100000</f>
        <v>373.71707892277487</v>
      </c>
      <c r="AK272" s="105">
        <f>(AA272/Население_20!F$2)*100000</f>
        <v>387.52820289776281</v>
      </c>
      <c r="AL272" s="105">
        <f>(AB272/Население_20!G$2)*100000</f>
        <v>331.58145934917371</v>
      </c>
      <c r="AM272" s="105">
        <f>(AC272/Население_20!H$2)*100000</f>
        <v>259.88223143267209</v>
      </c>
      <c r="AN272" s="105">
        <f>(AD272/Население_20!I$2)*100000</f>
        <v>148.57658326921546</v>
      </c>
      <c r="AO272" s="105">
        <f>(AE272/Население_20!J$2)*100000</f>
        <v>272.95408056157493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 s="105">
        <f>(V273/Население_20!A$2)*100000</f>
        <v>61.145918681258436</v>
      </c>
      <c r="AG273" s="105">
        <f>(W273/Население_20!B$2)*100000</f>
        <v>219.13936369084357</v>
      </c>
      <c r="AH273" s="105">
        <f>(X273/Население_20!C$2)*100000</f>
        <v>312.35807269405166</v>
      </c>
      <c r="AI273" s="105">
        <f>(Y273/Население_20!D$2)*100000</f>
        <v>357.59610871454862</v>
      </c>
      <c r="AJ273" s="105">
        <f>(Z273/Население_20!E$2)*100000</f>
        <v>398.59670543567569</v>
      </c>
      <c r="AK273" s="105">
        <f>(AA273/Население_20!F$2)*100000</f>
        <v>405.68679152961641</v>
      </c>
      <c r="AL273" s="105">
        <f>(AB273/Население_20!G$2)*100000</f>
        <v>346.93245283756141</v>
      </c>
      <c r="AM273" s="105">
        <f>(AC273/Население_20!H$2)*100000</f>
        <v>280.33747803575977</v>
      </c>
      <c r="AN273" s="105">
        <f>(AD273/Население_20!I$2)*100000</f>
        <v>159.1891963598737</v>
      </c>
      <c r="AO273" s="105">
        <f>(AE273/Население_20!J$2)*100000</f>
        <v>288.19289622511116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 s="105">
        <f>(V274/Население_20!A$2)*100000</f>
        <v>61.831240310313639</v>
      </c>
      <c r="AG274" s="105">
        <f>(W274/Население_20!B$2)*100000</f>
        <v>219.13936369084357</v>
      </c>
      <c r="AH274" s="105">
        <f>(X274/Население_20!C$2)*100000</f>
        <v>312.14829561366611</v>
      </c>
      <c r="AI274" s="105">
        <f>(Y274/Население_20!D$2)*100000</f>
        <v>355.97759597542523</v>
      </c>
      <c r="AJ274" s="105">
        <f>(Z274/Население_20!E$2)*100000</f>
        <v>394.62432809327981</v>
      </c>
      <c r="AK274" s="105">
        <f>(AA274/Население_20!F$2)*100000</f>
        <v>401.88109930138364</v>
      </c>
      <c r="AL274" s="105">
        <f>(AB274/Население_20!G$2)*100000</f>
        <v>346.23468040627102</v>
      </c>
      <c r="AM274" s="105">
        <f>(AC274/Население_20!H$2)*100000</f>
        <v>279.33148230118172</v>
      </c>
      <c r="AN274" s="105">
        <f>(AD274/Население_20!I$2)*100000</f>
        <v>156.53604308720915</v>
      </c>
      <c r="AO274" s="105">
        <f>(AE274/Население_20!J$2)*100000</f>
        <v>286.86275292241157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 s="105">
        <f>(V275/Население_20!A$2)*100000</f>
        <v>65.486288998608032</v>
      </c>
      <c r="AG275" s="105">
        <f>(W275/Население_20!B$2)*100000</f>
        <v>232.25791063288045</v>
      </c>
      <c r="AH275" s="105">
        <f>(X275/Население_20!C$2)*100000</f>
        <v>323.6860350348702</v>
      </c>
      <c r="AI275" s="105">
        <f>(Y275/Население_20!D$2)*100000</f>
        <v>379.39842737685734</v>
      </c>
      <c r="AJ275" s="105">
        <f>(Z275/Население_20!E$2)*100000</f>
        <v>419.71302709788569</v>
      </c>
      <c r="AK275" s="105">
        <f>(AA275/Население_20!F$2)*100000</f>
        <v>424.60651860711664</v>
      </c>
      <c r="AL275" s="105">
        <f>(AB275/Население_20!G$2)*100000</f>
        <v>362.84166427098131</v>
      </c>
      <c r="AM275" s="105">
        <f>(AC275/Население_20!H$2)*100000</f>
        <v>295.76274596595715</v>
      </c>
      <c r="AN275" s="105">
        <f>(AD275/Население_20!I$2)*100000</f>
        <v>164.49550290520284</v>
      </c>
      <c r="AO275" s="105">
        <f>(AE275/Население_20!J$2)*100000</f>
        <v>302.94013718982359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 s="105">
        <f>(V276/Население_20!A$2)*100000</f>
        <v>71.273449421740835</v>
      </c>
      <c r="AG276" s="105">
        <f>(W276/Население_20!B$2)*100000</f>
        <v>249.55054069283815</v>
      </c>
      <c r="AH276" s="105">
        <f>(X276/Население_20!C$2)*100000</f>
        <v>346.44684825670004</v>
      </c>
      <c r="AI276" s="105">
        <f>(Y276/Население_20!D$2)*100000</f>
        <v>410.05496278848796</v>
      </c>
      <c r="AJ276" s="105">
        <f>(Z276/Население_20!E$2)*100000</f>
        <v>449.61039341170766</v>
      </c>
      <c r="AK276" s="105">
        <f>(AA276/Население_20!F$2)*100000</f>
        <v>455.595726751298</v>
      </c>
      <c r="AL276" s="105">
        <f>(AB276/Население_20!G$2)*100000</f>
        <v>389.35701666001461</v>
      </c>
      <c r="AM276" s="105">
        <f>(AC276/Население_20!H$2)*100000</f>
        <v>310.18201816157631</v>
      </c>
      <c r="AN276" s="105">
        <f>(AD276/Население_20!I$2)*100000</f>
        <v>180.41442254119019</v>
      </c>
      <c r="AO276" s="105">
        <f>(AE276/Население_20!J$2)*100000</f>
        <v>325.22003751004115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 s="105">
        <f>(V277/Население_20!A$2)*100000</f>
        <v>73.100973765888043</v>
      </c>
      <c r="AG277" s="105">
        <f>(W277/Население_20!B$2)*100000</f>
        <v>260.73112047298326</v>
      </c>
      <c r="AH277" s="105">
        <f>(X277/Население_20!C$2)*100000</f>
        <v>363.33390322773505</v>
      </c>
      <c r="AI277" s="105">
        <f>(Y277/Население_20!D$2)*100000</f>
        <v>421.19413869892514</v>
      </c>
      <c r="AJ277" s="105">
        <f>(Z277/Население_20!E$2)*100000</f>
        <v>468.00877268175196</v>
      </c>
      <c r="AK277" s="105">
        <f>(AA277/Население_20!F$2)*100000</f>
        <v>473.53684725582411</v>
      </c>
      <c r="AL277" s="105">
        <f>(AB277/Население_20!G$2)*100000</f>
        <v>408.05731781859595</v>
      </c>
      <c r="AM277" s="105">
        <f>(AC277/Население_20!H$2)*100000</f>
        <v>317.55932021514894</v>
      </c>
      <c r="AN277" s="105">
        <f>(AD277/Население_20!I$2)*100000</f>
        <v>191.02703563184843</v>
      </c>
      <c r="AO277" s="105">
        <f>(AE277/Население_20!J$2)*100000</f>
        <v>337.91423120319558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 s="105">
        <f>(V278/Население_20!A$2)*100000</f>
        <v>73.786295394943238</v>
      </c>
      <c r="AG278" s="105">
        <f>(W278/Население_20!B$2)*100000</f>
        <v>262.37093884073784</v>
      </c>
      <c r="AH278" s="105">
        <f>(X278/Население_20!C$2)*100000</f>
        <v>364.17301154927719</v>
      </c>
      <c r="AI278" s="105">
        <f>(Y278/Население_20!D$2)*100000</f>
        <v>422.52703154290913</v>
      </c>
      <c r="AJ278" s="105">
        <f>(Z278/Население_20!E$2)*100000</f>
        <v>474.69909241631353</v>
      </c>
      <c r="AK278" s="105">
        <f>(AA278/Население_20!F$2)*100000</f>
        <v>480.49582733030689</v>
      </c>
      <c r="AL278" s="105">
        <f>(AB278/Население_20!G$2)*100000</f>
        <v>418.10524082917698</v>
      </c>
      <c r="AM278" s="105">
        <f>(AC278/Население_20!H$2)*100000</f>
        <v>325.60728609177363</v>
      </c>
      <c r="AN278" s="105">
        <f>(AD278/Население_20!I$2)*100000</f>
        <v>201.63964872250668</v>
      </c>
      <c r="AO278" s="105">
        <f>(AE278/Население_20!J$2)*100000</f>
        <v>341.81791263503123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 s="105">
        <f>(V279/Население_20!A$2)*100000</f>
        <v>75.994553977454444</v>
      </c>
      <c r="AG279" s="105">
        <f>(W279/Население_20!B$2)*100000</f>
        <v>276.23485776811776</v>
      </c>
      <c r="AH279" s="105">
        <f>(X279/Население_20!C$2)*100000</f>
        <v>381.16495506050495</v>
      </c>
      <c r="AI279" s="105">
        <f>(Y279/Население_20!D$2)*100000</f>
        <v>441.85397778067625</v>
      </c>
      <c r="AJ279" s="105">
        <f>(Z279/Население_20!E$2)*100000</f>
        <v>498.2197477331315</v>
      </c>
      <c r="AK279" s="105">
        <f>(AA279/Население_20!F$2)*100000</f>
        <v>502.46010819039333</v>
      </c>
      <c r="AL279" s="105">
        <f>(AB279/Население_20!G$2)*100000</f>
        <v>434.29356123511297</v>
      </c>
      <c r="AM279" s="105">
        <f>(AC279/Население_20!H$2)*100000</f>
        <v>339.35589446434079</v>
      </c>
      <c r="AN279" s="105">
        <f>(AD279/Население_20!I$2)*100000</f>
        <v>198.98649544984212</v>
      </c>
      <c r="AO279" s="105">
        <f>(AE279/Население_20!J$2)*100000</f>
        <v>357.28805756860214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 s="105">
        <f>(V280/Население_20!A$2)*100000</f>
        <v>80.487217990149645</v>
      </c>
      <c r="AG280" s="105">
        <f>(W280/Население_20!B$2)*100000</f>
        <v>295.91267818117313</v>
      </c>
      <c r="AH280" s="105">
        <f>(X280/Население_20!C$2)*100000</f>
        <v>409.17019529197296</v>
      </c>
      <c r="AI280" s="105">
        <f>(Y280/Население_20!D$2)*100000</f>
        <v>470.60638055804418</v>
      </c>
      <c r="AJ280" s="105">
        <f>(Z280/Население_20!E$2)*100000</f>
        <v>536.68908620686045</v>
      </c>
      <c r="AK280" s="105">
        <f>(AA280/Население_20!F$2)*100000</f>
        <v>538.23361513578163</v>
      </c>
      <c r="AL280" s="105">
        <f>(AB280/Население_20!G$2)*100000</f>
        <v>462.06490400046891</v>
      </c>
      <c r="AM280" s="105">
        <f>(AC280/Население_20!H$2)*100000</f>
        <v>353.10450283690795</v>
      </c>
      <c r="AN280" s="105">
        <f>(AD280/Население_20!I$2)*100000</f>
        <v>212.25226181316495</v>
      </c>
      <c r="AO280" s="105">
        <f>(AE280/Население_20!J$2)*100000</f>
        <v>381.89570866854393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 s="105">
        <f>(V281/Население_20!A$2)*100000</f>
        <v>86.42667210862804</v>
      </c>
      <c r="AG281" s="105">
        <f>(W281/Население_20!B$2)*100000</f>
        <v>310.82011788803322</v>
      </c>
      <c r="AH281" s="105">
        <f>(X281/Население_20!C$2)*100000</f>
        <v>421.33726595433365</v>
      </c>
      <c r="AI281" s="105">
        <f>(Y281/Население_20!D$2)*100000</f>
        <v>487.7435742664091</v>
      </c>
      <c r="AJ281" s="105">
        <f>(Z281/Население_20!E$2)*100000</f>
        <v>557.28272663980783</v>
      </c>
      <c r="AK281" s="105">
        <f>(AA281/Население_20!F$2)*100000</f>
        <v>558.89308723190254</v>
      </c>
      <c r="AL281" s="105">
        <f>(AB281/Население_20!G$2)*100000</f>
        <v>478.25322440640502</v>
      </c>
      <c r="AM281" s="105">
        <f>(AC281/Население_20!H$2)*100000</f>
        <v>372.55375370541765</v>
      </c>
      <c r="AN281" s="105">
        <f>(AD281/Население_20!I$2)*100000</f>
        <v>228.17118144915233</v>
      </c>
      <c r="AO281" s="105">
        <f>(AE281/Население_20!J$2)*100000</f>
        <v>396.94656930017692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 s="105">
        <f>(V282/Население_20!A$2)*100000</f>
        <v>89.244105472521639</v>
      </c>
      <c r="AG282" s="105">
        <f>(W282/Население_20!B$2)*100000</f>
        <v>332.73405425711758</v>
      </c>
      <c r="AH282" s="105">
        <f>(X282/Население_20!C$2)*100000</f>
        <v>442.4198625330792</v>
      </c>
      <c r="AI282" s="105">
        <f>(Y282/Население_20!D$2)*100000</f>
        <v>511.54523219469371</v>
      </c>
      <c r="AJ282" s="105">
        <f>(Z282/Население_20!E$2)*100000</f>
        <v>577.56275833519749</v>
      </c>
      <c r="AK282" s="105">
        <f>(AA282/Население_20!F$2)*100000</f>
        <v>579.98749558267866</v>
      </c>
      <c r="AL282" s="105">
        <f>(AB282/Население_20!G$2)*100000</f>
        <v>505.88501268550283</v>
      </c>
      <c r="AM282" s="105">
        <f>(AC282/Население_20!H$2)*100000</f>
        <v>396.36231942376565</v>
      </c>
      <c r="AN282" s="105">
        <f>(AD282/Население_20!I$2)*100000</f>
        <v>246.74325435780426</v>
      </c>
      <c r="AO282" s="105">
        <f>(AE282/Население_20!J$2)*100000</f>
        <v>415.72761441111959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 s="105">
        <f>(V283/Население_20!A$2)*100000</f>
        <v>95.107412743327245</v>
      </c>
      <c r="AG283" s="105">
        <f>(W283/Население_20!B$2)*100000</f>
        <v>346.89612197863465</v>
      </c>
      <c r="AH283" s="105">
        <f>(X283/Население_20!C$2)*100000</f>
        <v>465.07578721471629</v>
      </c>
      <c r="AI283" s="105">
        <f>(Y283/Население_20!D$2)*100000</f>
        <v>542.86821402831629</v>
      </c>
      <c r="AJ283" s="105">
        <f>(Z283/Население_20!E$2)*100000</f>
        <v>605.2648634861165</v>
      </c>
      <c r="AK283" s="105">
        <f>(AA283/Население_20!F$2)*100000</f>
        <v>610.32429934487732</v>
      </c>
      <c r="AL283" s="105">
        <f>(AB283/Население_20!G$2)*100000</f>
        <v>529.46972086311666</v>
      </c>
      <c r="AM283" s="105">
        <f>(AC283/Население_20!H$2)*100000</f>
        <v>410.44625970785887</v>
      </c>
      <c r="AN283" s="105">
        <f>(AD283/Население_20!I$2)*100000</f>
        <v>262.66217399379161</v>
      </c>
      <c r="AO283" s="105">
        <f>(AE283/Население_20!J$2)*100000</f>
        <v>437.09665573057538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 s="105">
        <f>(V284/Население_20!A$2)*100000</f>
        <v>98.838608279294448</v>
      </c>
      <c r="AG284" s="105">
        <f>(W284/Население_20!B$2)*100000</f>
        <v>359.41837133239716</v>
      </c>
      <c r="AH284" s="105">
        <f>(X284/Население_20!C$2)*100000</f>
        <v>482.80195050729344</v>
      </c>
      <c r="AI284" s="105">
        <f>(Y284/Население_20!D$2)*100000</f>
        <v>558.48210162927103</v>
      </c>
      <c r="AJ284" s="105">
        <f>(Z284/Население_20!E$2)*100000</f>
        <v>621.46798159325783</v>
      </c>
      <c r="AK284" s="105">
        <f>(AA284/Население_20!F$2)*100000</f>
        <v>626.19947263979122</v>
      </c>
      <c r="AL284" s="105">
        <f>(AB284/Население_20!G$2)*100000</f>
        <v>549.00734893924641</v>
      </c>
      <c r="AM284" s="105">
        <f>(AC284/Население_20!H$2)*100000</f>
        <v>420.50621705363966</v>
      </c>
      <c r="AN284" s="105">
        <f>(AD284/Население_20!I$2)*100000</f>
        <v>270.62163381178533</v>
      </c>
      <c r="AO284" s="105">
        <f>(AE284/Население_20!J$2)*100000</f>
        <v>450.68725034511442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 s="105">
        <f>(V285/Население_20!A$2)*100000</f>
        <v>99.067048822312856</v>
      </c>
      <c r="AG285" s="105">
        <f>(W285/Население_20!B$2)*100000</f>
        <v>365.53042161220981</v>
      </c>
      <c r="AH285" s="105">
        <f>(X285/Население_20!C$2)*100000</f>
        <v>488.15126605712436</v>
      </c>
      <c r="AI285" s="105">
        <f>(Y285/Население_20!D$2)*100000</f>
        <v>564.19449953205947</v>
      </c>
      <c r="AJ285" s="105">
        <f>(Z285/Население_20!E$2)*100000</f>
        <v>628.05376508196696</v>
      </c>
      <c r="AK285" s="105">
        <f>(AA285/Население_20!F$2)*100000</f>
        <v>631.85364395030854</v>
      </c>
      <c r="AL285" s="105">
        <f>(AB285/Население_20!G$2)*100000</f>
        <v>555.42685530711753</v>
      </c>
      <c r="AM285" s="105">
        <f>(AC285/Население_20!H$2)*100000</f>
        <v>430.23084248789451</v>
      </c>
      <c r="AN285" s="105">
        <f>(AD285/Население_20!I$2)*100000</f>
        <v>275.92794035711444</v>
      </c>
      <c r="AO285" s="105">
        <f>(AE285/Население_20!J$2)*100000</f>
        <v>455.70420388899208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 s="105">
        <f>(V286/Население_20!A$2)*100000</f>
        <v>105.15879663613686</v>
      </c>
      <c r="AG286" s="105">
        <f>(W286/Население_20!B$2)*100000</f>
        <v>388.04065556956857</v>
      </c>
      <c r="AH286" s="105">
        <f>(X286/Население_20!C$2)*100000</f>
        <v>523.28892702170037</v>
      </c>
      <c r="AI286" s="105">
        <f>(Y286/Население_20!D$2)*100000</f>
        <v>604.65731801014329</v>
      </c>
      <c r="AJ286" s="105">
        <f>(Z286/Население_20!E$2)*100000</f>
        <v>664.53691488449783</v>
      </c>
      <c r="AK286" s="105">
        <f>(AA286/Население_20!F$2)*100000</f>
        <v>667.6271508956969</v>
      </c>
      <c r="AL286" s="105">
        <f>(AB286/Население_20!G$2)*100000</f>
        <v>591.99013070673186</v>
      </c>
      <c r="AM286" s="105">
        <f>(AC286/Население_20!H$2)*100000</f>
        <v>465.10536128660146</v>
      </c>
      <c r="AN286" s="105">
        <f>(AD286/Население_20!I$2)*100000</f>
        <v>313.0720861744183</v>
      </c>
      <c r="AO286" s="105">
        <f>(AE286/Население_20!J$2)*100000</f>
        <v>485.32880853281142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 s="105">
        <f>(V287/Население_20!A$2)*100000</f>
        <v>110.18448858254165</v>
      </c>
      <c r="AG287" s="105">
        <f>(W287/Население_20!B$2)*100000</f>
        <v>418.00460938035741</v>
      </c>
      <c r="AH287" s="105">
        <f>(X287/Население_20!C$2)*100000</f>
        <v>555.17504324030074</v>
      </c>
      <c r="AI287" s="105">
        <f>(Y287/Население_20!D$2)*100000</f>
        <v>642.45435080025936</v>
      </c>
      <c r="AJ287" s="105">
        <f>(Z287/Население_20!E$2)*100000</f>
        <v>701.22913717873405</v>
      </c>
      <c r="AK287" s="105">
        <f>(AA287/Население_20!F$2)*100000</f>
        <v>704.16179628673171</v>
      </c>
      <c r="AL287" s="105">
        <f>(AB287/Население_20!G$2)*100000</f>
        <v>623.94810805982979</v>
      </c>
      <c r="AM287" s="105">
        <f>(AC287/Население_20!H$2)*100000</f>
        <v>488.57859509342353</v>
      </c>
      <c r="AN287" s="105">
        <f>(AD287/Население_20!I$2)*100000</f>
        <v>358.17569180971583</v>
      </c>
      <c r="AO287" s="105">
        <f>(AE287/Население_20!J$2)*100000</f>
        <v>513.82568298521164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 s="105">
        <f>(V288/Население_20!A$2)*100000</f>
        <v>119.77899138931447</v>
      </c>
      <c r="AG288" s="105">
        <f>(W288/Население_20!B$2)*100000</f>
        <v>459.74544055956568</v>
      </c>
      <c r="AH288" s="105">
        <f>(X288/Население_20!C$2)*100000</f>
        <v>604.05310297012886</v>
      </c>
      <c r="AI288" s="105">
        <f>(Y288/Население_20!D$2)*100000</f>
        <v>699.86394972328196</v>
      </c>
      <c r="AJ288" s="105">
        <f>(Z288/Население_20!E$2)*100000</f>
        <v>759.97850734785277</v>
      </c>
      <c r="AK288" s="105">
        <f>(AA288/Население_20!F$2)*100000</f>
        <v>760.70350939190473</v>
      </c>
      <c r="AL288" s="105">
        <f>(AB288/Население_20!G$2)*100000</f>
        <v>673.21084170892834</v>
      </c>
      <c r="AM288" s="105">
        <f>(AC288/Население_20!H$2)*100000</f>
        <v>531.83641168028112</v>
      </c>
      <c r="AN288" s="105">
        <f>(AD288/Население_20!I$2)*100000</f>
        <v>379.40091799103232</v>
      </c>
      <c r="AO288" s="105">
        <f>(AE288/Население_20!J$2)*100000</f>
        <v>557.87945084744581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 s="105">
        <f>(V289/Население_20!A$2)*100000</f>
        <v>126.86064822288486</v>
      </c>
      <c r="AG289" s="105">
        <f>(W289/Население_20!B$2)*100000</f>
        <v>486.28068323777666</v>
      </c>
      <c r="AH289" s="105">
        <f>(X289/Население_20!C$2)*100000</f>
        <v>646.84762736877656</v>
      </c>
      <c r="AI289" s="105">
        <f>(Y289/Население_20!D$2)*100000</f>
        <v>726.71221986638704</v>
      </c>
      <c r="AJ289" s="105">
        <f>(Z289/Население_20!E$2)*100000</f>
        <v>790.50309113678986</v>
      </c>
      <c r="AK289" s="105">
        <f>(AA289/Население_20!F$2)*100000</f>
        <v>791.69271753608621</v>
      </c>
      <c r="AL289" s="105">
        <f>(AB289/Население_20!G$2)*100000</f>
        <v>700.42396652925208</v>
      </c>
      <c r="AM289" s="105">
        <f>(AC289/Население_20!H$2)*100000</f>
        <v>553.63298592947297</v>
      </c>
      <c r="AN289" s="105">
        <f>(AD289/Население_20!I$2)*100000</f>
        <v>411.23875726300702</v>
      </c>
      <c r="AO289" s="105">
        <f>(AE289/Население_20!J$2)*100000</f>
        <v>584.04857452012186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 s="105">
        <f>(V290/Население_20!A$2)*100000</f>
        <v>130.36340321583367</v>
      </c>
      <c r="AG290" s="105">
        <f>(W290/Население_20!B$2)*100000</f>
        <v>506.85295003324359</v>
      </c>
      <c r="AH290" s="105">
        <f>(X290/Население_20!C$2)*100000</f>
        <v>667.30089270636563</v>
      </c>
      <c r="AI290" s="105">
        <f>(Y290/Население_20!D$2)*100000</f>
        <v>744.80147989188333</v>
      </c>
      <c r="AJ290" s="105">
        <f>(Z290/Население_20!E$2)*100000</f>
        <v>812.66477525752509</v>
      </c>
      <c r="AK290" s="105">
        <f>(AA290/Население_20!F$2)*100000</f>
        <v>807.45915676733625</v>
      </c>
      <c r="AL290" s="105">
        <f>(AB290/Население_20!G$2)*100000</f>
        <v>722.47357535802701</v>
      </c>
      <c r="AM290" s="105">
        <f>(AC290/Население_20!H$2)*100000</f>
        <v>577.10621973629497</v>
      </c>
      <c r="AN290" s="105">
        <f>(AD290/Население_20!I$2)*100000</f>
        <v>421.85137035366535</v>
      </c>
      <c r="AO290" s="105">
        <f>(AE290/Население_20!J$2)*100000</f>
        <v>600.79103043888369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 s="105">
        <f>(V291/Население_20!A$2)*100000</f>
        <v>135.08450777154727</v>
      </c>
      <c r="AG291" s="105">
        <f>(W291/Население_20!B$2)*100000</f>
        <v>522.80391051958395</v>
      </c>
      <c r="AH291" s="105">
        <f>(X291/Население_20!C$2)*100000</f>
        <v>685.76127578029207</v>
      </c>
      <c r="AI291" s="105">
        <f>(Y291/Население_20!D$2)*100000</f>
        <v>767.74627813474979</v>
      </c>
      <c r="AJ291" s="105">
        <f>(Z291/Население_20!E$2)*100000</f>
        <v>831.5858357568319</v>
      </c>
      <c r="AK291" s="105">
        <f>(AA291/Население_20!F$2)*100000</f>
        <v>827.3574904178106</v>
      </c>
      <c r="AL291" s="105">
        <f>(AB291/Население_20!G$2)*100000</f>
        <v>739.35966819525345</v>
      </c>
      <c r="AM291" s="105">
        <f>(AC291/Население_20!H$2)*100000</f>
        <v>589.51350046275809</v>
      </c>
      <c r="AN291" s="105">
        <f>(AD291/Население_20!I$2)*100000</f>
        <v>440.42344326231722</v>
      </c>
      <c r="AO291" s="105">
        <f>(AE291/Население_20!J$2)*100000</f>
        <v>616.91178894442714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 s="105">
        <f>(V292/Население_20!A$2)*100000</f>
        <v>135.84597624827526</v>
      </c>
      <c r="AG292" s="105">
        <f>(W292/Население_20!B$2)*100000</f>
        <v>530.10855597594536</v>
      </c>
      <c r="AH292" s="105">
        <f>(X292/Население_20!C$2)*100000</f>
        <v>694.8865787770626</v>
      </c>
      <c r="AI292" s="105">
        <f>(Y292/Население_20!D$2)*100000</f>
        <v>778.21900762319501</v>
      </c>
      <c r="AJ292" s="105">
        <f>(Z292/Население_20!E$2)*100000</f>
        <v>837.23079303286829</v>
      </c>
      <c r="AK292" s="105">
        <f>(AA292/Население_20!F$2)*100000</f>
        <v>835.62127925625907</v>
      </c>
      <c r="AL292" s="105">
        <f>(AB292/Население_20!G$2)*100000</f>
        <v>745.50006559060853</v>
      </c>
      <c r="AM292" s="105">
        <f>(AC292/Население_20!H$2)*100000</f>
        <v>595.21414295870045</v>
      </c>
      <c r="AN292" s="105">
        <f>(AD292/Население_20!I$2)*100000</f>
        <v>437.77028998965267</v>
      </c>
      <c r="AO292" s="105">
        <f>(AE292/Население_20!J$2)*100000</f>
        <v>623.36009234664459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 s="105">
        <f>(V293/Население_20!A$2)*100000</f>
        <v>138.13038167845929</v>
      </c>
      <c r="AG293" s="105">
        <f>(W293/Население_20!B$2)*100000</f>
        <v>545.31414447694272</v>
      </c>
      <c r="AH293" s="105">
        <f>(X293/Население_20!C$2)*100000</f>
        <v>716.38872951657913</v>
      </c>
      <c r="AI293" s="105">
        <f>(Y293/Население_20!D$2)*100000</f>
        <v>798.78364007323296</v>
      </c>
      <c r="AJ293" s="105">
        <f>(Z293/Население_20!E$2)*100000</f>
        <v>874.1320878188094</v>
      </c>
      <c r="AK293" s="105">
        <f>(AA293/Население_20!F$2)*100000</f>
        <v>862.58732704488</v>
      </c>
      <c r="AL293" s="105">
        <f>(AB293/Население_20!G$2)*100000</f>
        <v>779.97002369635175</v>
      </c>
      <c r="AM293" s="105">
        <f>(AC293/Население_20!H$2)*100000</f>
        <v>616.00472147331425</v>
      </c>
      <c r="AN293" s="105">
        <f>(AD293/Население_20!I$2)*100000</f>
        <v>461.64866944363376</v>
      </c>
      <c r="AO293" s="105">
        <f>(AE293/Население_20!J$2)*100000</f>
        <v>644.64238518983746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 s="105">
        <f>(V294/Население_20!A$2)*100000</f>
        <v>138.51111591682326</v>
      </c>
      <c r="AG294" s="105">
        <f>(W294/Население_20!B$2)*100000</f>
        <v>564.54474169879222</v>
      </c>
      <c r="AH294" s="105">
        <f>(X294/Население_20!C$2)*100000</f>
        <v>734.63933551012019</v>
      </c>
      <c r="AI294" s="105">
        <f>(Y294/Население_20!D$2)*100000</f>
        <v>823.06133116008334</v>
      </c>
      <c r="AJ294" s="105">
        <f>(Z294/Население_20!E$2)*100000</f>
        <v>902.25233795313852</v>
      </c>
      <c r="AK294" s="105">
        <f>(AA294/Население_20!F$2)*100000</f>
        <v>892.27172642509584</v>
      </c>
      <c r="AL294" s="105">
        <f>(AB294/Население_20!G$2)*100000</f>
        <v>807.32270300293339</v>
      </c>
      <c r="AM294" s="105">
        <f>(AC294/Население_20!H$2)*100000</f>
        <v>633.10664896114167</v>
      </c>
      <c r="AN294" s="105">
        <f>(AD294/Население_20!I$2)*100000</f>
        <v>453.6892096256401</v>
      </c>
      <c r="AO294" s="105">
        <f>(AE294/Население_20!J$2)*100000</f>
        <v>664.14633426963849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 s="105">
        <f>(V295/Население_20!A$2)*100000</f>
        <v>138.20652852613208</v>
      </c>
      <c r="AG295" s="105">
        <f>(W295/Население_20!B$2)*100000</f>
        <v>585.86238047960217</v>
      </c>
      <c r="AH295" s="105">
        <f>(X295/Население_20!C$2)*100000</f>
        <v>758.34414559368486</v>
      </c>
      <c r="AI295" s="105">
        <f>(Y295/Население_20!D$2)*100000</f>
        <v>857.9069583670921</v>
      </c>
      <c r="AJ295" s="105">
        <f>(Z295/Население_20!E$2)*100000</f>
        <v>936.22661785520893</v>
      </c>
      <c r="AK295" s="105">
        <f>(AA295/Население_20!F$2)*100000</f>
        <v>924.78321146057021</v>
      </c>
      <c r="AL295" s="105">
        <f>(AB295/Население_20!G$2)*100000</f>
        <v>834.11716436448285</v>
      </c>
      <c r="AM295" s="105">
        <f>(AC295/Население_20!H$2)*100000</f>
        <v>650.54390836049515</v>
      </c>
      <c r="AN295" s="105">
        <f>(AD295/Население_20!I$2)*100000</f>
        <v>458.99551617096921</v>
      </c>
      <c r="AO295" s="105">
        <f>(AE295/Население_20!J$2)*100000</f>
        <v>687.29371935248628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 s="105">
        <f>(V296/Население_20!A$2)*100000</f>
        <v>136.53129787733047</v>
      </c>
      <c r="AG296" s="105">
        <f>(W296/Население_20!B$2)*100000</f>
        <v>593.16702593596358</v>
      </c>
      <c r="AH296" s="105">
        <f>(X296/Население_20!C$2)*100000</f>
        <v>771.56010165797318</v>
      </c>
      <c r="AI296" s="105">
        <f>(Y296/Население_20!D$2)*100000</f>
        <v>868.09406796039787</v>
      </c>
      <c r="AJ296" s="105">
        <f>(Z296/Население_20!E$2)*100000</f>
        <v>961.00170812225724</v>
      </c>
      <c r="AK296" s="105">
        <f>(AA296/Население_20!F$2)*100000</f>
        <v>950.33571642156187</v>
      </c>
      <c r="AL296" s="105">
        <f>(AB296/Население_20!G$2)*100000</f>
        <v>847.93305850403169</v>
      </c>
      <c r="AM296" s="105">
        <f>(AC296/Население_20!H$2)*100000</f>
        <v>662.28052526390627</v>
      </c>
      <c r="AN296" s="105">
        <f>(AD296/Население_20!I$2)*100000</f>
        <v>461.64866944363376</v>
      </c>
      <c r="AO296" s="105">
        <f>(AE296/Население_20!J$2)*100000</f>
        <v>699.82887417249185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 s="105">
        <f>(V297/Население_20!A$2)*100000</f>
        <v>135.38909516223848</v>
      </c>
      <c r="AG297" s="105">
        <f>(W297/Население_20!B$2)*100000</f>
        <v>613.1429951431561</v>
      </c>
      <c r="AH297" s="105">
        <f>(X297/Население_20!C$2)*100000</f>
        <v>782.46850983802062</v>
      </c>
      <c r="AI297" s="105">
        <f>(Y297/Население_20!D$2)*100000</f>
        <v>879.13803723912201</v>
      </c>
      <c r="AJ297" s="105">
        <f>(Z297/Население_20!E$2)*100000</f>
        <v>983.16339224299236</v>
      </c>
      <c r="AK297" s="105">
        <f>(AA297/Население_20!F$2)*100000</f>
        <v>969.58164569005362</v>
      </c>
      <c r="AL297" s="105">
        <f>(AB297/Население_20!G$2)*100000</f>
        <v>874.72751986558114</v>
      </c>
      <c r="AM297" s="105">
        <f>(AC297/Население_20!H$2)*100000</f>
        <v>676.69979745952548</v>
      </c>
      <c r="AN297" s="105">
        <f>(AD297/Население_20!I$2)*100000</f>
        <v>480.2207423522857</v>
      </c>
      <c r="AO297" s="105">
        <f>(AE297/Население_20!J$2)*100000</f>
        <v>713.85321116834575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 s="105">
        <f>(V298/Население_20!A$2)*100000</f>
        <v>135.08450777154727</v>
      </c>
      <c r="AG298" s="105">
        <f>(W298/Население_20!B$2)*100000</f>
        <v>615.82633429039095</v>
      </c>
      <c r="AH298" s="105">
        <f>(X298/Население_20!C$2)*100000</f>
        <v>790.23026181228511</v>
      </c>
      <c r="AI298" s="105">
        <f>(Y298/Население_20!D$2)*100000</f>
        <v>889.22994020071462</v>
      </c>
      <c r="AJ298" s="105">
        <f>(Z298/Население_20!E$2)*100000</f>
        <v>991.63082815704684</v>
      </c>
      <c r="AK298" s="105">
        <f>(AA298/Население_20!F$2)*100000</f>
        <v>982.62973332970887</v>
      </c>
      <c r="AL298" s="105">
        <f>(AB298/Население_20!G$2)*100000</f>
        <v>887.42697811506548</v>
      </c>
      <c r="AM298" s="105">
        <f>(AC298/Население_20!H$2)*100000</f>
        <v>687.09508671683227</v>
      </c>
      <c r="AN298" s="105">
        <f>(AD298/Население_20!I$2)*100000</f>
        <v>482.87389562495025</v>
      </c>
      <c r="AO298" s="105">
        <f>(AE298/Население_20!J$2)*100000</f>
        <v>721.34249628571933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 s="105">
        <f>(V299/Население_20!A$2)*100000</f>
        <v>135.84597624827526</v>
      </c>
      <c r="AG299" s="105">
        <f>(W299/Население_20!B$2)*100000</f>
        <v>619.40411982003741</v>
      </c>
      <c r="AH299" s="105">
        <f>(X299/Население_20!C$2)*100000</f>
        <v>794.84535758076686</v>
      </c>
      <c r="AI299" s="105">
        <f>(Y299/Население_20!D$2)*100000</f>
        <v>892.75258557410075</v>
      </c>
      <c r="AJ299" s="105">
        <f>(Z299/Население_20!E$2)*100000</f>
        <v>997.58939417064084</v>
      </c>
      <c r="AK299" s="105">
        <f>(AA299/Население_20!F$2)*100000</f>
        <v>986.8703618125968</v>
      </c>
      <c r="AL299" s="105">
        <f>(AB299/Население_20!G$2)*100000</f>
        <v>896.35846523558189</v>
      </c>
      <c r="AM299" s="105">
        <f>(AC299/Население_20!H$2)*100000</f>
        <v>696.14904832803506</v>
      </c>
      <c r="AN299" s="105">
        <f>(AD299/Население_20!I$2)*100000</f>
        <v>488.18020217027936</v>
      </c>
      <c r="AO299" s="105">
        <f>(AE299/Население_20!J$2)*100000</f>
        <v>725.73775241637873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 s="105">
        <f>(V300/Население_20!A$2)*100000</f>
        <v>130.13496267281528</v>
      </c>
      <c r="AG300" s="105">
        <f>(W300/Население_20!B$2)*100000</f>
        <v>621.64023577606645</v>
      </c>
      <c r="AH300" s="105">
        <f>(X300/Население_20!C$2)*100000</f>
        <v>783.9369494007193</v>
      </c>
      <c r="AI300" s="105">
        <f>(Y300/Население_20!D$2)*100000</f>
        <v>881.51820303195029</v>
      </c>
      <c r="AJ300" s="105">
        <f>(Z300/Население_20!E$2)*100000</f>
        <v>1003.8615689217924</v>
      </c>
      <c r="AK300" s="105">
        <f>(AA300/Население_20!F$2)*100000</f>
        <v>988.17517057656244</v>
      </c>
      <c r="AL300" s="105">
        <f>(AB300/Население_20!G$2)*100000</f>
        <v>904.45262543854994</v>
      </c>
      <c r="AM300" s="105">
        <f>(AC300/Население_20!H$2)*100000</f>
        <v>703.5263503816077</v>
      </c>
      <c r="AN300" s="105">
        <f>(AD300/Население_20!I$2)*100000</f>
        <v>461.64866944363376</v>
      </c>
      <c r="AO300" s="105">
        <f>(AE300/Население_20!J$2)*100000</f>
        <v>723.71362130357511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 s="105">
        <f>(V301/Население_20!A$2)*100000</f>
        <v>125.71844550779286</v>
      </c>
      <c r="AG301" s="105">
        <f>(W301/Население_20!B$2)*100000</f>
        <v>628.49765804122205</v>
      </c>
      <c r="AH301" s="105">
        <f>(X301/Население_20!C$2)*100000</f>
        <v>795.89424298269455</v>
      </c>
      <c r="AI301" s="105">
        <f>(Y301/Население_20!D$2)*100000</f>
        <v>896.37043757919992</v>
      </c>
      <c r="AJ301" s="105">
        <f>(Z301/Население_20!E$2)*100000</f>
        <v>1024.3506731088871</v>
      </c>
      <c r="AK301" s="105">
        <f>(AA301/Население_20!F$2)*100000</f>
        <v>1008.7259086090195</v>
      </c>
      <c r="AL301" s="105">
        <f>(AB301/Население_20!G$2)*100000</f>
        <v>926.641788753583</v>
      </c>
      <c r="AM301" s="105">
        <f>(AC301/Население_20!H$2)*100000</f>
        <v>708.22099714297212</v>
      </c>
      <c r="AN301" s="105">
        <f>(AD301/Население_20!I$2)*100000</f>
        <v>424.5045236263299</v>
      </c>
      <c r="AO301" s="105">
        <f>(AE301/Население_20!J$2)*100000</f>
        <v>735.30900096406469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 s="105">
        <f>(V302/Население_20!A$2)*100000</f>
        <v>121.83495627648007</v>
      </c>
      <c r="AG302" s="105">
        <f>(W302/Население_20!B$2)*100000</f>
        <v>621.93838457020365</v>
      </c>
      <c r="AH302" s="105">
        <f>(X302/Население_20!C$2)*100000</f>
        <v>786.66405144573116</v>
      </c>
      <c r="AI302" s="105">
        <f>(Y302/Население_20!D$2)*100000</f>
        <v>889.22994020071462</v>
      </c>
      <c r="AJ302" s="105">
        <f>(Z302/Население_20!E$2)*100000</f>
        <v>1025.6051080591174</v>
      </c>
      <c r="AK302" s="105">
        <f>(AA302/Население_20!F$2)*100000</f>
        <v>1018.511974338761</v>
      </c>
      <c r="AL302" s="105">
        <f>(AB302/Население_20!G$2)*100000</f>
        <v>943.8069905633256</v>
      </c>
      <c r="AM302" s="105">
        <f>(AC302/Население_20!H$2)*100000</f>
        <v>719.95761404638313</v>
      </c>
      <c r="AN302" s="105">
        <f>(AD302/Население_20!I$2)*100000</f>
        <v>435.11713671698811</v>
      </c>
      <c r="AO302" s="105">
        <f>(AE302/Население_20!J$2)*100000</f>
        <v>735.39574944032779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 s="105">
        <f>(V303/Население_20!A$2)*100000</f>
        <v>116.12394270102006</v>
      </c>
      <c r="AG303" s="105">
        <f>(W303/Население_20!B$2)*100000</f>
        <v>618.36059904055719</v>
      </c>
      <c r="AH303" s="105">
        <f>(X303/Население_20!C$2)*100000</f>
        <v>770.30143917565999</v>
      </c>
      <c r="AI303" s="105">
        <f>(Y303/Население_20!D$2)*100000</f>
        <v>879.61407039768756</v>
      </c>
      <c r="AJ303" s="105">
        <f>(Z303/Население_20!E$2)*100000</f>
        <v>1021.6327307167214</v>
      </c>
      <c r="AK303" s="105">
        <f>(AA303/Население_20!F$2)*100000</f>
        <v>1015.7936227471661</v>
      </c>
      <c r="AL303" s="105">
        <f>(AB303/Население_20!G$2)*100000</f>
        <v>952.31981422506783</v>
      </c>
      <c r="AM303" s="105">
        <f>(AC303/Население_20!H$2)*100000</f>
        <v>734.37688624200234</v>
      </c>
      <c r="AN303" s="105">
        <f>(AD303/Население_20!I$2)*100000</f>
        <v>437.77028998965267</v>
      </c>
      <c r="AO303" s="105">
        <f>(AE303/Население_20!J$2)*100000</f>
        <v>730.85591251589665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 s="105">
        <f>(V304/Население_20!A$2)*100000</f>
        <v>111.55513184065205</v>
      </c>
      <c r="AG304" s="105">
        <f>(W304/Население_20!B$2)*100000</f>
        <v>612.39762315781309</v>
      </c>
      <c r="AH304" s="105">
        <f>(X304/Население_20!C$2)*100000</f>
        <v>760.54680493773287</v>
      </c>
      <c r="AI304" s="105">
        <f>(Y304/Население_20!D$2)*100000</f>
        <v>870.47423375322637</v>
      </c>
      <c r="AJ304" s="105">
        <f>(Z304/Население_20!E$2)*100000</f>
        <v>1020.6919045040487</v>
      </c>
      <c r="AK304" s="105">
        <f>(AA304/Население_20!F$2)*100000</f>
        <v>1026.4495609862181</v>
      </c>
      <c r="AL304" s="105">
        <f>(AB304/Население_20!G$2)*100000</f>
        <v>955.94823086777774</v>
      </c>
      <c r="AM304" s="105">
        <f>(AC304/Население_20!H$2)*100000</f>
        <v>742.42485211862697</v>
      </c>
      <c r="AN304" s="105">
        <f>(AD304/Население_20!I$2)*100000</f>
        <v>440.42344326231722</v>
      </c>
      <c r="AO304" s="105">
        <f>(AE304/Население_20!J$2)*100000</f>
        <v>728.70165868869844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 s="105">
        <f>(V305/Население_20!A$2)*100000</f>
        <v>106.98632098028406</v>
      </c>
      <c r="AG305" s="105">
        <f>(W305/Население_20!B$2)*100000</f>
        <v>599.87537380405058</v>
      </c>
      <c r="AH305" s="105">
        <f>(X305/Население_20!C$2)*100000</f>
        <v>744.28908120785445</v>
      </c>
      <c r="AI305" s="105">
        <f>(Y305/Население_20!D$2)*100000</f>
        <v>858.19257826223145</v>
      </c>
      <c r="AJ305" s="105">
        <f>(Z305/Население_20!E$2)*100000</f>
        <v>1011.5972511148791</v>
      </c>
      <c r="AK305" s="105">
        <f>(AA305/Население_20!F$2)*100000</f>
        <v>1021.1215918666921</v>
      </c>
      <c r="AL305" s="105">
        <f>(AB305/Население_20!G$2)*100000</f>
        <v>949.11006104113233</v>
      </c>
      <c r="AM305" s="105">
        <f>(AC305/Население_20!H$2)*100000</f>
        <v>742.08952020710092</v>
      </c>
      <c r="AN305" s="105">
        <f>(AD305/Население_20!I$2)*100000</f>
        <v>419.19821708100079</v>
      </c>
      <c r="AO305" s="105">
        <f>(AE305/Население_20!J$2)*100000</f>
        <v>719.70873331609937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 s="105">
        <f>(V306/Население_20!A$2)*100000</f>
        <v>106.22485250355606</v>
      </c>
      <c r="AG306" s="105">
        <f>(W306/Население_20!B$2)*100000</f>
        <v>595.99943948026703</v>
      </c>
      <c r="AH306" s="105">
        <f>(X306/Население_20!C$2)*100000</f>
        <v>739.35931981879457</v>
      </c>
      <c r="AI306" s="105">
        <f>(Y306/Население_20!D$2)*100000</f>
        <v>850.86166762031974</v>
      </c>
      <c r="AJ306" s="105">
        <f>(Z306/Население_20!E$2)*100000</f>
        <v>1010.970033639764</v>
      </c>
      <c r="AK306" s="105">
        <f>(AA306/Население_20!F$2)*100000</f>
        <v>1017.0984315111316</v>
      </c>
      <c r="AL306" s="105">
        <f>(AB306/Население_20!G$2)*100000</f>
        <v>949.11006104113233</v>
      </c>
      <c r="AM306" s="105">
        <f>(AC306/Население_20!H$2)*100000</f>
        <v>741.75418829557498</v>
      </c>
      <c r="AN306" s="105">
        <f>(AD306/Население_20!I$2)*100000</f>
        <v>421.85137035366535</v>
      </c>
      <c r="AO306" s="105">
        <f>(AE306/Население_20!J$2)*100000</f>
        <v>716.77374320253398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 s="105">
        <f>(V307/Население_20!A$2)*100000</f>
        <v>103.33127229198965</v>
      </c>
      <c r="AG307" s="105">
        <f>(W307/Население_20!B$2)*100000</f>
        <v>586.01145487667077</v>
      </c>
      <c r="AH307" s="105">
        <f>(X307/Население_20!C$2)*100000</f>
        <v>726.56291791527735</v>
      </c>
      <c r="AI307" s="105">
        <f>(Y307/Население_20!D$2)*100000</f>
        <v>834.39092033394684</v>
      </c>
      <c r="AJ307" s="105">
        <f>(Z307/Население_20!E$2)*100000</f>
        <v>989.9582482234066</v>
      </c>
      <c r="AK307" s="105">
        <f>(AA307/Население_20!F$2)*100000</f>
        <v>1014.1626117922091</v>
      </c>
      <c r="AL307" s="105">
        <f>(AB307/Население_20!G$2)*100000</f>
        <v>948.41228860984199</v>
      </c>
      <c r="AM307" s="105">
        <f>(AC307/Население_20!H$2)*100000</f>
        <v>748.4608265260955</v>
      </c>
      <c r="AN307" s="105">
        <f>(AD307/Население_20!I$2)*100000</f>
        <v>437.77028998965267</v>
      </c>
      <c r="AO307" s="105">
        <f>(AE307/Население_20!J$2)*100000</f>
        <v>707.99768902059236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 s="105">
        <f>(V308/Население_20!A$2)*100000</f>
        <v>98.457874040930449</v>
      </c>
      <c r="AG308" s="105">
        <f>(W308/Население_20!B$2)*100000</f>
        <v>565.88641127240965</v>
      </c>
      <c r="AH308" s="105">
        <f>(X308/Население_20!C$2)*100000</f>
        <v>711.14430250694102</v>
      </c>
      <c r="AI308" s="105">
        <f>(Y308/Население_20!D$2)*100000</f>
        <v>811.25570882765419</v>
      </c>
      <c r="AJ308" s="105">
        <f>(Z308/Население_20!E$2)*100000</f>
        <v>976.26400001672584</v>
      </c>
      <c r="AK308" s="105">
        <f>(AA308/Население_20!F$2)*100000</f>
        <v>1001.3319922798814</v>
      </c>
      <c r="AL308" s="105">
        <f>(AB308/Население_20!G$2)*100000</f>
        <v>943.10921813203527</v>
      </c>
      <c r="AM308" s="105">
        <f>(AC308/Население_20!H$2)*100000</f>
        <v>759.86211151798045</v>
      </c>
      <c r="AN308" s="105">
        <f>(AD308/Население_20!I$2)*100000</f>
        <v>424.5045236263299</v>
      </c>
      <c r="AO308" s="105">
        <f>(AE308/Население_20!J$2)*100000</f>
        <v>695.75169578813018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 s="105">
        <f>(V309/Население_20!A$2)*100000</f>
        <v>95.031265895654457</v>
      </c>
      <c r="AG309" s="105">
        <f>(W309/Население_20!B$2)*100000</f>
        <v>551.72434355089251</v>
      </c>
      <c r="AH309" s="105">
        <f>(X309/Население_20!C$2)*100000</f>
        <v>692.89369651340007</v>
      </c>
      <c r="AI309" s="105">
        <f>(Y309/Население_20!D$2)*100000</f>
        <v>787.35884426765631</v>
      </c>
      <c r="AJ309" s="105">
        <f>(Z309/Население_20!E$2)*100000</f>
        <v>959.01551945105928</v>
      </c>
      <c r="AK309" s="105">
        <f>(AA309/Население_20!F$2)*100000</f>
        <v>993.50313969608828</v>
      </c>
      <c r="AL309" s="105">
        <f>(AB309/Население_20!G$2)*100000</f>
        <v>943.94654504958373</v>
      </c>
      <c r="AM309" s="105">
        <f>(AC309/Население_20!H$2)*100000</f>
        <v>750.80814990677777</v>
      </c>
      <c r="AN309" s="105">
        <f>(AD309/Население_20!I$2)*100000</f>
        <v>435.11713671698811</v>
      </c>
      <c r="AO309" s="105">
        <f>(AE309/Население_20!J$2)*100000</f>
        <v>683.9105287782287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 s="105">
        <f>(V310/Население_20!A$2)*100000</f>
        <v>94.269797418926458</v>
      </c>
      <c r="AG310" s="105">
        <f>(W310/Население_20!B$2)*100000</f>
        <v>537.86042462351259</v>
      </c>
      <c r="AH310" s="105">
        <f>(X310/Население_20!C$2)*100000</f>
        <v>668.34977810829321</v>
      </c>
      <c r="AI310" s="105">
        <f>(Y310/Население_20!D$2)*100000</f>
        <v>766.22297202733955</v>
      </c>
      <c r="AJ310" s="105">
        <f>(Z310/Население_20!E$2)*100000</f>
        <v>936.12208160935643</v>
      </c>
      <c r="AK310" s="105">
        <f>(AA310/Население_20!F$2)*100000</f>
        <v>973.82227417294155</v>
      </c>
      <c r="AL310" s="105">
        <f>(AB310/Население_20!G$2)*100000</f>
        <v>938.92258354429316</v>
      </c>
      <c r="AM310" s="105">
        <f>(AC310/Население_20!H$2)*100000</f>
        <v>737.39487344573661</v>
      </c>
      <c r="AN310" s="105">
        <f>(AD310/Население_20!I$2)*100000</f>
        <v>445.72974980764639</v>
      </c>
      <c r="AO310" s="105">
        <f>(AE310/Население_20!J$2)*100000</f>
        <v>669.00424894036746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 s="105">
        <f>(V311/Население_20!A$2)*100000</f>
        <v>90.234014492268045</v>
      </c>
      <c r="AG311" s="105">
        <f>(W311/Население_20!B$2)*100000</f>
        <v>511.77240513650742</v>
      </c>
      <c r="AH311" s="105">
        <f>(X311/Население_20!C$2)*100000</f>
        <v>644.01563678357195</v>
      </c>
      <c r="AI311" s="105">
        <f>(Y311/Население_20!D$2)*100000</f>
        <v>742.23090083562863</v>
      </c>
      <c r="AJ311" s="105">
        <f>(Z311/Население_20!E$2)*100000</f>
        <v>910.19709263793038</v>
      </c>
      <c r="AK311" s="105">
        <f>(AA311/Население_20!F$2)*100000</f>
        <v>951.96672737651886</v>
      </c>
      <c r="AL311" s="105">
        <f>(AB311/Население_20!G$2)*100000</f>
        <v>917.98941060558263</v>
      </c>
      <c r="AM311" s="105">
        <f>(AC311/Население_20!H$2)*100000</f>
        <v>733.70622241895035</v>
      </c>
      <c r="AN311" s="105">
        <f>(AD311/Население_20!I$2)*100000</f>
        <v>435.11713671698811</v>
      </c>
      <c r="AO311" s="105">
        <f>(AE311/Население_20!J$2)*100000</f>
        <v>649.8328356862412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 s="105">
        <f>(V312/Население_20!A$2)*100000</f>
        <v>87.721168519065657</v>
      </c>
      <c r="AG312" s="105">
        <f>(W312/Население_20!B$2)*100000</f>
        <v>497.46126301792174</v>
      </c>
      <c r="AH312" s="105">
        <f>(X312/Население_20!C$2)*100000</f>
        <v>617.68861319518817</v>
      </c>
      <c r="AI312" s="105">
        <f>(Y312/Население_20!D$2)*100000</f>
        <v>717.19155669507313</v>
      </c>
      <c r="AJ312" s="105">
        <f>(Z312/Население_20!E$2)*100000</f>
        <v>891.38056838447585</v>
      </c>
      <c r="AK312" s="105">
        <f>(AA312/Население_20!F$2)*100000</f>
        <v>931.08978715307035</v>
      </c>
      <c r="AL312" s="105">
        <f>(AB312/Население_20!G$2)*100000</f>
        <v>900.54509982332411</v>
      </c>
      <c r="AM312" s="105">
        <f>(AC312/Население_20!H$2)*100000</f>
        <v>718.95161831180496</v>
      </c>
      <c r="AN312" s="105">
        <f>(AD312/Население_20!I$2)*100000</f>
        <v>432.46398344432356</v>
      </c>
      <c r="AO312" s="105">
        <f>(AE312/Население_20!J$2)*100000</f>
        <v>632.70001162429583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 s="105">
        <f>(V313/Население_20!A$2)*100000</f>
        <v>86.198231565609646</v>
      </c>
      <c r="AG313" s="105">
        <f>(W313/Население_20!B$2)*100000</f>
        <v>489.70939437035452</v>
      </c>
      <c r="AH313" s="105">
        <f>(X313/Население_20!C$2)*100000</f>
        <v>606.88509355533347</v>
      </c>
      <c r="AI313" s="105">
        <f>(Y313/Население_20!D$2)*100000</f>
        <v>707.76610015547237</v>
      </c>
      <c r="AJ313" s="105">
        <f>(Z313/Население_20!E$2)*100000</f>
        <v>881.55416127433864</v>
      </c>
      <c r="AK313" s="105">
        <f>(AA313/Население_20!F$2)*100000</f>
        <v>923.15220050561334</v>
      </c>
      <c r="AL313" s="105">
        <f>(AB313/Население_20!G$2)*100000</f>
        <v>892.86960307913012</v>
      </c>
      <c r="AM313" s="105">
        <f>(AC313/Население_20!H$2)*100000</f>
        <v>711.23898434670639</v>
      </c>
      <c r="AN313" s="105">
        <f>(AD313/Население_20!I$2)*100000</f>
        <v>427.15767689899445</v>
      </c>
      <c r="AO313" s="105">
        <f>(AE313/Население_20!J$2)*100000</f>
        <v>625.16735226879075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 s="105">
        <f>(V314/Население_20!A$2)*100000</f>
        <v>85.51290993655445</v>
      </c>
      <c r="AG314" s="105">
        <f>(W314/Население_20!B$2)*100000</f>
        <v>465.85749083937833</v>
      </c>
      <c r="AH314" s="105">
        <f>(X314/Население_20!C$2)*100000</f>
        <v>584.01939179331089</v>
      </c>
      <c r="AI314" s="105">
        <f>(Y314/Население_20!D$2)*100000</f>
        <v>681.58427643435937</v>
      </c>
      <c r="AJ314" s="105">
        <f>(Z314/Население_20!E$2)*100000</f>
        <v>848.41617133908835</v>
      </c>
      <c r="AK314" s="105">
        <f>(AA314/Население_20!F$2)*100000</f>
        <v>895.64248239867345</v>
      </c>
      <c r="AL314" s="105">
        <f>(AB314/Население_20!G$2)*100000</f>
        <v>878.35593650829094</v>
      </c>
      <c r="AM314" s="105">
        <f>(AC314/Население_20!H$2)*100000</f>
        <v>697.82570788566522</v>
      </c>
      <c r="AN314" s="105">
        <f>(AD314/Население_20!I$2)*100000</f>
        <v>429.81083017165901</v>
      </c>
      <c r="AO314" s="105">
        <f>(AE314/Население_20!J$2)*100000</f>
        <v>605.28749312518323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 s="105">
        <f>(V315/Население_20!A$2)*100000</f>
        <v>83.228504506370456</v>
      </c>
      <c r="AG315" s="105">
        <f>(W315/Население_20!B$2)*100000</f>
        <v>435.59538823445229</v>
      </c>
      <c r="AH315" s="105">
        <f>(X315/Население_20!C$2)*100000</f>
        <v>539.12709659080781</v>
      </c>
      <c r="AI315" s="105">
        <f>(Y315/Население_20!D$2)*100000</f>
        <v>631.60079478496152</v>
      </c>
      <c r="AJ315" s="105">
        <f>(Z315/Население_20!E$2)*100000</f>
        <v>798.34330957572922</v>
      </c>
      <c r="AK315" s="105">
        <f>(AA315/Население_20!F$2)*100000</f>
        <v>859.97770951694895</v>
      </c>
      <c r="AL315" s="105">
        <f>(AB315/Население_20!G$2)*100000</f>
        <v>847.23528607274136</v>
      </c>
      <c r="AM315" s="105">
        <f>(AC315/Население_20!H$2)*100000</f>
        <v>691.1190696551447</v>
      </c>
      <c r="AN315" s="105">
        <f>(AD315/Население_20!I$2)*100000</f>
        <v>440.42344326231722</v>
      </c>
      <c r="AO315" s="105">
        <f>(AE315/Население_20!J$2)*100000</f>
        <v>573.01705995534189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 s="105">
        <f>(V316/Население_20!A$2)*100000</f>
        <v>80.182630599458449</v>
      </c>
      <c r="AG316" s="105">
        <f>(W316/Население_20!B$2)*100000</f>
        <v>414.12867505657374</v>
      </c>
      <c r="AH316" s="105">
        <f>(X316/Население_20!C$2)*100000</f>
        <v>511.75118760049628</v>
      </c>
      <c r="AI316" s="105">
        <f>(Y316/Население_20!D$2)*100000</f>
        <v>598.4688869487893</v>
      </c>
      <c r="AJ316" s="105">
        <f>(Z316/Население_20!E$2)*100000</f>
        <v>765.20531964047893</v>
      </c>
      <c r="AK316" s="105">
        <f>(AA316/Население_20!F$2)*100000</f>
        <v>824.2042025715607</v>
      </c>
      <c r="AL316" s="105">
        <f>(AB316/Население_20!G$2)*100000</f>
        <v>819.32438882112751</v>
      </c>
      <c r="AM316" s="105">
        <f>(AC316/Население_20!H$2)*100000</f>
        <v>677.03512937105154</v>
      </c>
      <c r="AN316" s="105">
        <f>(AD316/Население_20!I$2)*100000</f>
        <v>416.54506380833624</v>
      </c>
      <c r="AO316" s="105">
        <f>(AE316/Население_20!J$2)*100000</f>
        <v>548.58290580792618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 s="105">
        <f>(V317/Население_20!A$2)*100000</f>
        <v>77.593637778583243</v>
      </c>
      <c r="AG317" s="105">
        <f>(W317/Население_20!B$2)*100000</f>
        <v>389.53139954025454</v>
      </c>
      <c r="AH317" s="105">
        <f>(X317/Население_20!C$2)*100000</f>
        <v>487.10238065519678</v>
      </c>
      <c r="AI317" s="105">
        <f>(Y317/Население_20!D$2)*100000</f>
        <v>572.09664996424988</v>
      </c>
      <c r="AJ317" s="105">
        <f>(Z317/Население_20!E$2)*100000</f>
        <v>733.84444588472161</v>
      </c>
      <c r="AK317" s="105">
        <f>(AA317/Население_20!F$2)*100000</f>
        <v>797.67309103759476</v>
      </c>
      <c r="AL317" s="105">
        <f>(AB317/Население_20!G$2)*100000</f>
        <v>796.43745307480413</v>
      </c>
      <c r="AM317" s="105">
        <f>(AC317/Население_20!H$2)*100000</f>
        <v>649.87324453744316</v>
      </c>
      <c r="AN317" s="105">
        <f>(AD317/Население_20!I$2)*100000</f>
        <v>392.66668435435514</v>
      </c>
      <c r="AO317" s="105">
        <f>(AE317/Население_20!J$2)*100000</f>
        <v>526.76566402777803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 s="105">
        <f>(V318/Население_20!A$2)*100000</f>
        <v>75.842260282108839</v>
      </c>
      <c r="AG318" s="105">
        <f>(W318/Население_20!B$2)*100000</f>
        <v>361.50541289135754</v>
      </c>
      <c r="AH318" s="105">
        <f>(X318/Население_20!C$2)*100000</f>
        <v>459.30691750411421</v>
      </c>
      <c r="AI318" s="105">
        <f>(Y318/Население_20!D$2)*100000</f>
        <v>536.48936970353611</v>
      </c>
      <c r="AJ318" s="105">
        <f>(Z318/Население_20!E$2)*100000</f>
        <v>693.38891873979469</v>
      </c>
      <c r="AK318" s="105">
        <f>(AA318/Население_20!F$2)*100000</f>
        <v>757.33275341832712</v>
      </c>
      <c r="AL318" s="105">
        <f>(AB318/Население_20!G$2)*100000</f>
        <v>767.96833787815774</v>
      </c>
      <c r="AM318" s="105">
        <f>(AC318/Население_20!H$2)*100000</f>
        <v>624.38801926146505</v>
      </c>
      <c r="AN318" s="105">
        <f>(AD318/Население_20!I$2)*100000</f>
        <v>395.31983762701969</v>
      </c>
      <c r="AO318" s="105">
        <f>(AE318/Население_20!J$2)*100000</f>
        <v>499.48326824306002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 s="105">
        <f>(V319/Население_20!A$2)*100000</f>
        <v>74.547763871671236</v>
      </c>
      <c r="AG319" s="105">
        <f>(W319/Население_20!B$2)*100000</f>
        <v>352.41187467017289</v>
      </c>
      <c r="AH319" s="105">
        <f>(X319/Население_20!C$2)*100000</f>
        <v>446.93006976136809</v>
      </c>
      <c r="AI319" s="105">
        <f>(Y319/Население_20!D$2)*100000</f>
        <v>518.30490304632656</v>
      </c>
      <c r="AJ319" s="105">
        <f>(Z319/Население_20!E$2)*100000</f>
        <v>674.46785824048777</v>
      </c>
      <c r="AK319" s="105">
        <f>(AA319/Население_20!F$2)*100000</f>
        <v>741.022643868758</v>
      </c>
      <c r="AL319" s="105">
        <f>(AB319/Население_20!G$2)*100000</f>
        <v>754.29199822486692</v>
      </c>
      <c r="AM319" s="105">
        <f>(AC319/Население_20!H$2)*100000</f>
        <v>614.66339382721014</v>
      </c>
      <c r="AN319" s="105">
        <f>(AD319/Население_20!I$2)*100000</f>
        <v>400.6261441723488</v>
      </c>
      <c r="AO319" s="105">
        <f>(AE319/Население_20!J$2)*100000</f>
        <v>487.2951073281065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 s="105">
        <f>(V320/Население_20!A$2)*100000</f>
        <v>74.167029633307237</v>
      </c>
      <c r="AG320" s="105">
        <f>(W320/Население_20!B$2)*100000</f>
        <v>348.08871715518347</v>
      </c>
      <c r="AH320" s="105">
        <f>(X320/Население_20!C$2)*100000</f>
        <v>441.68564275172986</v>
      </c>
      <c r="AI320" s="105">
        <f>(Y320/Население_20!D$2)*100000</f>
        <v>513.63977809238281</v>
      </c>
      <c r="AJ320" s="105">
        <f>(Z320/Население_20!E$2)*100000</f>
        <v>667.04578478495853</v>
      </c>
      <c r="AK320" s="105">
        <f>(AA320/Население_20!F$2)*100000</f>
        <v>734.60733411259412</v>
      </c>
      <c r="AL320" s="105">
        <f>(AB320/Население_20!G$2)*100000</f>
        <v>746.19783802189897</v>
      </c>
      <c r="AM320" s="105">
        <f>(AC320/Население_20!H$2)*100000</f>
        <v>612.65140235805404</v>
      </c>
      <c r="AN320" s="105">
        <f>(AD320/Население_20!I$2)*100000</f>
        <v>413.89191053567168</v>
      </c>
      <c r="AO320" s="105">
        <f>(AE320/Население_20!J$2)*100000</f>
        <v>482.63960576865804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 s="105">
        <f>(V321/Население_20!A$2)*100000</f>
        <v>73.71014854727045</v>
      </c>
      <c r="AG321" s="105">
        <f>(W321/Население_20!B$2)*100000</f>
        <v>330.34886390401994</v>
      </c>
      <c r="AH321" s="105">
        <f>(X321/Население_20!C$2)*100000</f>
        <v>419.13460661028563</v>
      </c>
      <c r="AI321" s="105">
        <f>(Y321/Население_20!D$2)*100000</f>
        <v>490.50456658609016</v>
      </c>
      <c r="AJ321" s="105">
        <f>(Z321/Население_20!E$2)*100000</f>
        <v>634.53501232482347</v>
      </c>
      <c r="AK321" s="105">
        <f>(AA321/Население_20!F$2)*100000</f>
        <v>705.79280724168871</v>
      </c>
      <c r="AL321" s="105">
        <f>(AB321/Население_20!G$2)*100000</f>
        <v>718.14738628402688</v>
      </c>
      <c r="AM321" s="105">
        <f>(AC321/Население_20!H$2)*100000</f>
        <v>592.86681957801841</v>
      </c>
      <c r="AN321" s="105">
        <f>(AD321/Население_20!I$2)*100000</f>
        <v>395.31983762701969</v>
      </c>
      <c r="AO321" s="105">
        <f>(AE321/Население_20!J$2)*100000</f>
        <v>462.02238457681489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 s="105">
        <f>(V322/Население_20!A$2)*100000</f>
        <v>72.872533222869649</v>
      </c>
      <c r="AG322" s="105">
        <f>(W322/Население_20!B$2)*100000</f>
        <v>313.65253143233662</v>
      </c>
      <c r="AH322" s="105">
        <f>(X322/Население_20!C$2)*100000</f>
        <v>386.93382477110697</v>
      </c>
      <c r="AI322" s="105">
        <f>(Y322/Население_20!D$2)*100000</f>
        <v>458.61034496218866</v>
      </c>
      <c r="AJ322" s="105">
        <f>(Z322/Население_20!E$2)*100000</f>
        <v>587.70277418289243</v>
      </c>
      <c r="AK322" s="105">
        <f>(AA322/Население_20!F$2)*100000</f>
        <v>664.36512898578303</v>
      </c>
      <c r="AL322" s="105">
        <f>(AB322/Население_20!G$2)*100000</f>
        <v>684.37520060957399</v>
      </c>
      <c r="AM322" s="105">
        <f>(AC322/Население_20!H$2)*100000</f>
        <v>566.71093047898808</v>
      </c>
      <c r="AN322" s="105">
        <f>(AD322/Население_20!I$2)*100000</f>
        <v>411.23875726300702</v>
      </c>
      <c r="AO322" s="105">
        <f>(AE322/Население_20!J$2)*100000</f>
        <v>434.43636912517627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 s="105">
        <f>(V323/Население_20!A$2)*100000</f>
        <v>71.578036812432032</v>
      </c>
      <c r="AG323" s="105">
        <f>(W323/Население_20!B$2)*100000</f>
        <v>292.93119023980108</v>
      </c>
      <c r="AH323" s="105">
        <f>(X323/Население_20!C$2)*100000</f>
        <v>369.52232709910811</v>
      </c>
      <c r="AI323" s="105">
        <f>(Y323/Население_20!D$2)*100000</f>
        <v>427.85860291884495</v>
      </c>
      <c r="AJ323" s="105">
        <f>(Z323/Население_20!E$2)*100000</f>
        <v>554.66932049349464</v>
      </c>
      <c r="AK323" s="105">
        <f>(AA323/Население_20!F$2)*100000</f>
        <v>625.65580232147227</v>
      </c>
      <c r="AL323" s="105">
        <f>(AB323/Население_20!G$2)*100000</f>
        <v>658.13895719305685</v>
      </c>
      <c r="AM323" s="105">
        <f>(AC323/Население_20!H$2)*100000</f>
        <v>552.62699019489492</v>
      </c>
      <c r="AN323" s="105">
        <f>(AD323/Население_20!I$2)*100000</f>
        <v>392.66668435435514</v>
      </c>
      <c r="AO323" s="105">
        <f>(AE323/Население_20!J$2)*100000</f>
        <v>411.96851377305558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 s="105">
        <f>(V324/Население_20!A$2)*100000</f>
        <v>70.131246706648838</v>
      </c>
      <c r="AG324" s="105">
        <f>(W324/Население_20!B$2)*100000</f>
        <v>275.48948578277475</v>
      </c>
      <c r="AH324" s="105">
        <f>(X324/Население_20!C$2)*100000</f>
        <v>352.7401606682659</v>
      </c>
      <c r="AI324" s="105">
        <f>(Y324/Население_20!D$2)*100000</f>
        <v>407.1035572053807</v>
      </c>
      <c r="AJ324" s="105">
        <f>(Z324/Население_20!E$2)*100000</f>
        <v>525.39917165478789</v>
      </c>
      <c r="AK324" s="105">
        <f>(AA324/Население_20!F$2)*100000</f>
        <v>595.64520075026508</v>
      </c>
      <c r="AL324" s="105">
        <f>(AB324/Население_20!G$2)*100000</f>
        <v>632.46093172157214</v>
      </c>
      <c r="AM324" s="105">
        <f>(AC324/Население_20!H$2)*100000</f>
        <v>547.26167961047838</v>
      </c>
      <c r="AN324" s="105">
        <f>(AD324/Население_20!I$2)*100000</f>
        <v>376.74776471836776</v>
      </c>
      <c r="AO324" s="105">
        <f>(AE324/Население_20!J$2)*100000</f>
        <v>393.52000448778779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 s="105">
        <f>(V325/Население_20!A$2)*100000</f>
        <v>71.121155726395244</v>
      </c>
      <c r="AG325" s="105">
        <f>(W325/Население_20!B$2)*100000</f>
        <v>257.74963253161127</v>
      </c>
      <c r="AH325" s="105">
        <f>(X325/Население_20!C$2)*100000</f>
        <v>338.58020774224275</v>
      </c>
      <c r="AI325" s="105">
        <f>(Y325/Население_20!D$2)*100000</f>
        <v>386.91975128219531</v>
      </c>
      <c r="AJ325" s="105">
        <f>(Z325/Население_20!E$2)*100000</f>
        <v>499.16057394580423</v>
      </c>
      <c r="AK325" s="105">
        <f>(AA325/Население_20!F$2)*100000</f>
        <v>574.11585614483386</v>
      </c>
      <c r="AL325" s="105">
        <f>(AB325/Население_20!G$2)*100000</f>
        <v>611.10909532408743</v>
      </c>
      <c r="AM325" s="105">
        <f>(AC325/Население_20!H$2)*100000</f>
        <v>535.86039461859355</v>
      </c>
      <c r="AN325" s="105">
        <f>(AD325/Население_20!I$2)*100000</f>
        <v>360.82884508238038</v>
      </c>
      <c r="AO325" s="105">
        <f>(AE325/Население_20!J$2)*100000</f>
        <v>377.68840756978773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 s="105">
        <f>(V326/Население_20!A$2)*100000</f>
        <v>69.90280616363043</v>
      </c>
      <c r="AG326" s="105">
        <f>(W326/Население_20!B$2)*100000</f>
        <v>250.14683828111259</v>
      </c>
      <c r="AH326" s="105">
        <f>(X326/Население_20!C$2)*100000</f>
        <v>328.93046204450843</v>
      </c>
      <c r="AI326" s="105">
        <f>(Y326/Население_20!D$2)*100000</f>
        <v>379.7792539037099</v>
      </c>
      <c r="AJ326" s="105">
        <f>(Z326/Население_20!E$2)*100000</f>
        <v>488.70694936055173</v>
      </c>
      <c r="AK326" s="105">
        <f>(AA326/Население_20!F$2)*100000</f>
        <v>563.45991790578194</v>
      </c>
      <c r="AL326" s="105">
        <f>(AB326/Население_20!G$2)*100000</f>
        <v>597.99097361582881</v>
      </c>
      <c r="AM326" s="105">
        <f>(AC326/Население_20!H$2)*100000</f>
        <v>527.8124287419688</v>
      </c>
      <c r="AN326" s="105">
        <f>(AD326/Население_20!I$2)*100000</f>
        <v>350.21623199172217</v>
      </c>
      <c r="AO326" s="105">
        <f>(AE326/Население_20!J$2)*100000</f>
        <v>369.67863159483602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 s="105">
        <f>(V327/Население_20!A$2)*100000</f>
        <v>70.968862031049639</v>
      </c>
      <c r="AG327" s="105">
        <f>(W327/Население_20!B$2)*100000</f>
        <v>252.233879840073</v>
      </c>
      <c r="AH327" s="105">
        <f>(X327/Население_20!C$2)*100000</f>
        <v>330.39890160720711</v>
      </c>
      <c r="AI327" s="105">
        <f>(Y327/Население_20!D$2)*100000</f>
        <v>378.44636105972597</v>
      </c>
      <c r="AJ327" s="105">
        <f>(Z327/Население_20!E$2)*100000</f>
        <v>486.09354321423865</v>
      </c>
      <c r="AK327" s="105">
        <f>(AA327/Население_20!F$2)*100000</f>
        <v>560.63283225052328</v>
      </c>
      <c r="AL327" s="105">
        <f>(AB327/Население_20!G$2)*100000</f>
        <v>594.36255697311901</v>
      </c>
      <c r="AM327" s="105">
        <f>(AC327/Население_20!H$2)*100000</f>
        <v>523.45311389213043</v>
      </c>
      <c r="AN327" s="105">
        <f>(AD327/Население_20!I$2)*100000</f>
        <v>350.21623199172217</v>
      </c>
      <c r="AO327" s="105">
        <f>(AE327/Население_20!J$2)*100000</f>
        <v>368.78223067345158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 s="105">
        <f>(V328/Население_20!A$2)*100000</f>
        <v>68.608309753192842</v>
      </c>
      <c r="AG328" s="105">
        <f>(W328/Население_20!B$2)*100000</f>
        <v>240.30792807458491</v>
      </c>
      <c r="AH328" s="105">
        <f>(X328/Население_20!C$2)*100000</f>
        <v>310.99452167154573</v>
      </c>
      <c r="AI328" s="105">
        <f>(Y328/Население_20!D$2)*100000</f>
        <v>355.12073629000702</v>
      </c>
      <c r="AJ328" s="105">
        <f>(Z328/Население_20!E$2)*100000</f>
        <v>458.6005105550247</v>
      </c>
      <c r="AK328" s="105">
        <f>(AA328/Население_20!F$2)*100000</f>
        <v>533.88425258922996</v>
      </c>
      <c r="AL328" s="105">
        <f>(AB328/Население_20!G$2)*100000</f>
        <v>562.40457962002097</v>
      </c>
      <c r="AM328" s="105">
        <f>(AC328/Население_20!H$2)*100000</f>
        <v>495.62056523547005</v>
      </c>
      <c r="AN328" s="105">
        <f>(AD328/Население_20!I$2)*100000</f>
        <v>347.56307871905761</v>
      </c>
      <c r="AO328" s="105">
        <f>(AE328/Население_20!J$2)*100000</f>
        <v>349.07586848237014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 s="105">
        <f>(V329/Население_20!A$2)*100000</f>
        <v>67.694547581119238</v>
      </c>
      <c r="AG329" s="105">
        <f>(W329/Население_20!B$2)*100000</f>
        <v>230.02179467685141</v>
      </c>
      <c r="AH329" s="105">
        <f>(X329/Население_20!C$2)*100000</f>
        <v>301.23988743361866</v>
      </c>
      <c r="AI329" s="105">
        <f>(Y329/Население_20!D$2)*100000</f>
        <v>338.45957574020775</v>
      </c>
      <c r="AJ329" s="105">
        <f>(Z329/Население_20!E$2)*100000</f>
        <v>433.92995653382894</v>
      </c>
      <c r="AK329" s="105">
        <f>(AA329/Население_20!F$2)*100000</f>
        <v>504.09111914535026</v>
      </c>
      <c r="AL329" s="105">
        <f>(AB329/Население_20!G$2)*100000</f>
        <v>538.40120798363307</v>
      </c>
      <c r="AM329" s="105">
        <f>(AC329/Население_20!H$2)*100000</f>
        <v>476.17131436696036</v>
      </c>
      <c r="AN329" s="105">
        <f>(AD329/Население_20!I$2)*100000</f>
        <v>334.29731235573479</v>
      </c>
      <c r="AO329" s="105">
        <f>(AE329/Население_20!J$2)*100000</f>
        <v>333.25872964374713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 s="105">
        <f>(V330/Население_20!A$2)*100000</f>
        <v>65.410142150935243</v>
      </c>
      <c r="AG330" s="105">
        <f>(W330/Население_20!B$2)*100000</f>
        <v>216.30695014654015</v>
      </c>
      <c r="AH330" s="105">
        <f>(X330/Население_20!C$2)*100000</f>
        <v>286.34571472624617</v>
      </c>
      <c r="AI330" s="105">
        <f>(Y330/Население_20!D$2)*100000</f>
        <v>319.03742287072748</v>
      </c>
      <c r="AJ330" s="105">
        <f>(Z330/Население_20!E$2)*100000</f>
        <v>413.33631610088167</v>
      </c>
      <c r="AK330" s="105">
        <f>(AA330/Население_20!F$2)*100000</f>
        <v>483.43164704922935</v>
      </c>
      <c r="AL330" s="105">
        <f>(AB330/Население_20!G$2)*100000</f>
        <v>510.35075624576103</v>
      </c>
      <c r="AM330" s="105">
        <f>(AC330/Население_20!H$2)*100000</f>
        <v>450.35075717945625</v>
      </c>
      <c r="AN330" s="105">
        <f>(AD330/Население_20!I$2)*100000</f>
        <v>328.99100581040568</v>
      </c>
      <c r="AO330" s="105">
        <f>(AE330/Население_20!J$2)*100000</f>
        <v>316.84880955066023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 s="105">
        <f>(V331/Население_20!A$2)*100000</f>
        <v>63.582617806788036</v>
      </c>
      <c r="AG331" s="105">
        <f>(W331/Население_20!B$2)*100000</f>
        <v>204.82822157225786</v>
      </c>
      <c r="AH331" s="105">
        <f>(X331/Население_20!C$2)*100000</f>
        <v>270.71732223752429</v>
      </c>
      <c r="AI331" s="105">
        <f>(Y331/Население_20!D$2)*100000</f>
        <v>301.90022916236251</v>
      </c>
      <c r="AJ331" s="105">
        <f>(Z331/Население_20!E$2)*100000</f>
        <v>396.29690802692022</v>
      </c>
      <c r="AK331" s="105">
        <f>(AA331/Население_20!F$2)*100000</f>
        <v>465.4905265447033</v>
      </c>
      <c r="AL331" s="105">
        <f>(AB331/Население_20!G$2)*100000</f>
        <v>490.95268265588936</v>
      </c>
      <c r="AM331" s="105">
        <f>(AC331/Население_20!H$2)*100000</f>
        <v>434.25482542620688</v>
      </c>
      <c r="AN331" s="105">
        <f>(AD331/Население_20!I$2)*100000</f>
        <v>321.03154599241196</v>
      </c>
      <c r="AO331" s="105">
        <f>(AE331/Население_20!J$2)*100000</f>
        <v>303.14255030110394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 s="105">
        <f>(V332/Население_20!A$2)*100000</f>
        <v>59.013806946420026</v>
      </c>
      <c r="AG332" s="105">
        <f>(W332/Население_20!B$2)*100000</f>
        <v>188.28096349764314</v>
      </c>
      <c r="AH332" s="105">
        <f>(X332/Население_20!C$2)*100000</f>
        <v>251.62760792244123</v>
      </c>
      <c r="AI332" s="105">
        <f>(Y332/Население_20!D$2)*100000</f>
        <v>280.19311713176694</v>
      </c>
      <c r="AJ332" s="105">
        <f>(Z332/Население_20!E$2)*100000</f>
        <v>368.59480287600115</v>
      </c>
      <c r="AK332" s="105">
        <f>(AA332/Население_20!F$2)*100000</f>
        <v>433.08777557289261</v>
      </c>
      <c r="AL332" s="105">
        <f>(AB332/Население_20!G$2)*100000</f>
        <v>455.5058431463396</v>
      </c>
      <c r="AM332" s="105">
        <f>(AC332/Население_20!H$2)*100000</f>
        <v>412.45825117701503</v>
      </c>
      <c r="AN332" s="105">
        <f>(AD332/Население_20!I$2)*100000</f>
        <v>291.84685999310182</v>
      </c>
      <c r="AO332" s="105">
        <f>(AE332/Население_20!J$2)*100000</f>
        <v>281.83134129915675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 s="105">
        <f>(V333/Население_20!A$2)*100000</f>
        <v>58.100044774346429</v>
      </c>
      <c r="AG333" s="105">
        <f>(W333/Население_20!B$2)*100000</f>
        <v>181.57261562955608</v>
      </c>
      <c r="AH333" s="105">
        <f>(X333/Население_20!C$2)*100000</f>
        <v>241.45341952374312</v>
      </c>
      <c r="AI333" s="105">
        <f>(Y333/Население_20!D$2)*100000</f>
        <v>272.38617333128957</v>
      </c>
      <c r="AJ333" s="105">
        <f>(Z333/Население_20!E$2)*100000</f>
        <v>355.52777214443563</v>
      </c>
      <c r="AK333" s="105">
        <f>(AA333/Население_20!F$2)*100000</f>
        <v>418.08247478728902</v>
      </c>
      <c r="AL333" s="105">
        <f>(AB333/Население_20!G$2)*100000</f>
        <v>443.22504835562955</v>
      </c>
      <c r="AM333" s="105">
        <f>(AC333/Население_20!H$2)*100000</f>
        <v>406.0869448580205</v>
      </c>
      <c r="AN333" s="105">
        <f>(AD333/Население_20!I$2)*100000</f>
        <v>281.23424690244354</v>
      </c>
      <c r="AO333" s="105">
        <f>(AE333/Население_20!J$2)*100000</f>
        <v>273.01191287908364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 s="105">
        <f>(V334/Население_20!A$2)*100000</f>
        <v>57.795457383655226</v>
      </c>
      <c r="AG334" s="105">
        <f>(W334/Население_20!B$2)*100000</f>
        <v>179.48557407059567</v>
      </c>
      <c r="AH334" s="105">
        <f>(X334/Население_20!C$2)*100000</f>
        <v>240.08986850123716</v>
      </c>
      <c r="AI334" s="105">
        <f>(Y334/Население_20!D$2)*100000</f>
        <v>271.05328048730559</v>
      </c>
      <c r="AJ334" s="105">
        <f>(Z334/Население_20!E$2)*100000</f>
        <v>354.06426470250034</v>
      </c>
      <c r="AK334" s="105">
        <f>(AA334/Население_20!F$2)*100000</f>
        <v>418.29994291461657</v>
      </c>
      <c r="AL334" s="105">
        <f>(AB334/Население_20!G$2)*100000</f>
        <v>443.5041573281456</v>
      </c>
      <c r="AM334" s="105">
        <f>(AC334/Население_20!H$2)*100000</f>
        <v>403.73962147733829</v>
      </c>
      <c r="AN334" s="105">
        <f>(AD334/Население_20!I$2)*100000</f>
        <v>260.00902072112706</v>
      </c>
      <c r="AO334" s="105">
        <f>(AE334/Население_20!J$2)*100000</f>
        <v>271.99984732268177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 s="105">
        <f>(V335/Население_20!A$2)*100000</f>
        <v>52.84591228492323</v>
      </c>
      <c r="AG335" s="105">
        <f>(W335/Население_20!B$2)*100000</f>
        <v>162.93831599598096</v>
      </c>
      <c r="AH335" s="105">
        <f>(X335/Население_20!C$2)*100000</f>
        <v>216.69972403825076</v>
      </c>
      <c r="AI335" s="105">
        <f>(Y335/Население_20!D$2)*100000</f>
        <v>239.44467875854363</v>
      </c>
      <c r="AJ335" s="105">
        <f>(Z335/Население_20!E$2)*100000</f>
        <v>318.41740486678947</v>
      </c>
      <c r="AK335" s="105">
        <f>(AA335/Население_20!F$2)*100000</f>
        <v>377.30720091336616</v>
      </c>
      <c r="AL335" s="105">
        <f>(AB335/Население_20!G$2)*100000</f>
        <v>407.91776333233787</v>
      </c>
      <c r="AM335" s="105">
        <f>(AC335/Население_20!H$2)*100000</f>
        <v>374.90107708609986</v>
      </c>
      <c r="AN335" s="105">
        <f>(AD335/Население_20!I$2)*100000</f>
        <v>225.51802817648775</v>
      </c>
      <c r="AO335" s="105">
        <f>(AE335/Население_20!J$2)*100000</f>
        <v>245.93193020564595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 s="105">
        <f>(V336/Население_20!A$2)*100000</f>
        <v>48.505541967573627</v>
      </c>
      <c r="AG336" s="105">
        <f>(W336/Население_20!B$2)*100000</f>
        <v>146.09290912722903</v>
      </c>
      <c r="AH336" s="105">
        <f>(X336/Население_20!C$2)*100000</f>
        <v>195.40735037911963</v>
      </c>
      <c r="AI336" s="105">
        <f>(Y336/Население_20!D$2)*100000</f>
        <v>211.92996219344656</v>
      </c>
      <c r="AJ336" s="105">
        <f>(Z336/Население_20!E$2)*100000</f>
        <v>284.65219745642406</v>
      </c>
      <c r="AK336" s="105">
        <f>(AA336/Население_20!F$2)*100000</f>
        <v>336.20572484845189</v>
      </c>
      <c r="AL336" s="105">
        <f>(AB336/Население_20!G$2)*100000</f>
        <v>370.51716101517519</v>
      </c>
      <c r="AM336" s="105">
        <f>(AC336/Население_20!H$2)*100000</f>
        <v>344.72120504875727</v>
      </c>
      <c r="AN336" s="105">
        <f>(AD336/Население_20!I$2)*100000</f>
        <v>204.29280199517123</v>
      </c>
      <c r="AO336" s="105">
        <f>(AE336/Население_20!J$2)*100000</f>
        <v>220.93391096252063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 s="105">
        <f>(V337/Население_20!A$2)*100000</f>
        <v>45.992695994371225</v>
      </c>
      <c r="AG337" s="105">
        <f>(W337/Население_20!B$2)*100000</f>
        <v>139.2354868620734</v>
      </c>
      <c r="AH337" s="105">
        <f>(X337/Население_20!C$2)*100000</f>
        <v>186.38693592254191</v>
      </c>
      <c r="AI337" s="105">
        <f>(Y337/Население_20!D$2)*100000</f>
        <v>211.07310250802831</v>
      </c>
      <c r="AJ337" s="105">
        <f>(Z337/Население_20!E$2)*100000</f>
        <v>277.85734147600999</v>
      </c>
      <c r="AK337" s="105">
        <f>(AA337/Население_20!F$2)*100000</f>
        <v>330.22535134694323</v>
      </c>
      <c r="AL337" s="105">
        <f>(AB337/Население_20!G$2)*100000</f>
        <v>359.49235660078762</v>
      </c>
      <c r="AM337" s="105">
        <f>(AC337/Население_20!H$2)*100000</f>
        <v>347.40386034096548</v>
      </c>
      <c r="AN337" s="105">
        <f>(AD337/Население_20!I$2)*100000</f>
        <v>198.98649544984212</v>
      </c>
      <c r="AO337" s="105">
        <f>(AE337/Население_20!J$2)*100000</f>
        <v>215.62779583109955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 s="105">
        <f>(V338/Население_20!A$2)*100000</f>
        <v>41.423885134003221</v>
      </c>
      <c r="AG338" s="105">
        <f>(W338/Население_20!B$2)*100000</f>
        <v>127.75675828779111</v>
      </c>
      <c r="AH338" s="105">
        <f>(X338/Население_20!C$2)*100000</f>
        <v>170.44387781324176</v>
      </c>
      <c r="AI338" s="105">
        <f>(Y338/Население_20!D$2)*100000</f>
        <v>192.12698279711373</v>
      </c>
      <c r="AJ338" s="105">
        <f>(Z338/Население_20!E$2)*100000</f>
        <v>259.24988971426063</v>
      </c>
      <c r="AK338" s="105">
        <f>(AA338/Население_20!F$2)*100000</f>
        <v>309.0222089325033</v>
      </c>
      <c r="AL338" s="105">
        <f>(AB338/Население_20!G$2)*100000</f>
        <v>334.09344010181894</v>
      </c>
      <c r="AM338" s="105">
        <f>(AC338/Население_20!H$2)*100000</f>
        <v>318.90064786125305</v>
      </c>
      <c r="AN338" s="105">
        <f>(AD338/Население_20!I$2)*100000</f>
        <v>177.76126926852564</v>
      </c>
      <c r="AO338" s="105">
        <f>(AE338/Население_20!J$2)*100000</f>
        <v>199.20341765863552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 s="105">
        <f>(V339/Население_20!A$2)*100000</f>
        <v>37.616542750363216</v>
      </c>
      <c r="AG339" s="105">
        <f>(W339/Население_20!B$2)*100000</f>
        <v>123.73174956693887</v>
      </c>
      <c r="AH339" s="105">
        <f>(X339/Население_20!C$2)*100000</f>
        <v>165.09456226341078</v>
      </c>
      <c r="AI339" s="105">
        <f>(Y339/Население_20!D$2)*100000</f>
        <v>182.13028646723416</v>
      </c>
      <c r="AJ339" s="105">
        <f>(Z339/Население_20!E$2)*100000</f>
        <v>250.15523632509101</v>
      </c>
      <c r="AK339" s="105">
        <f>(AA339/Население_20!F$2)*100000</f>
        <v>294.99551471987388</v>
      </c>
      <c r="AL339" s="105">
        <f>(AB339/Население_20!G$2)*100000</f>
        <v>321.25442736607653</v>
      </c>
      <c r="AM339" s="105">
        <f>(AC339/Население_20!H$2)*100000</f>
        <v>303.81071184258178</v>
      </c>
      <c r="AN339" s="105">
        <f>(AD339/Население_20!I$2)*100000</f>
        <v>180.41442254119019</v>
      </c>
      <c r="AO339" s="105">
        <f>(AE339/Население_20!J$2)*100000</f>
        <v>190.74544122299159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 s="105">
        <f>(V340/Население_20!A$2)*100000</f>
        <v>35.71287155854322</v>
      </c>
      <c r="AG340" s="105">
        <f>(W340/Население_20!B$2)*100000</f>
        <v>121.64470800797847</v>
      </c>
      <c r="AH340" s="105">
        <f>(X340/Население_20!C$2)*100000</f>
        <v>162.68212583897721</v>
      </c>
      <c r="AI340" s="105">
        <f>(Y340/Население_20!D$2)*100000</f>
        <v>174.7993758253225</v>
      </c>
      <c r="AJ340" s="105">
        <f>(Z340/Население_20!E$2)*100000</f>
        <v>245.03296027831729</v>
      </c>
      <c r="AK340" s="105">
        <f>(AA340/Население_20!F$2)*100000</f>
        <v>285.64438524478754</v>
      </c>
      <c r="AL340" s="105">
        <f>(AB340/Население_20!G$2)*100000</f>
        <v>316.37002034704409</v>
      </c>
      <c r="AM340" s="105">
        <f>(AC340/Население_20!H$2)*100000</f>
        <v>297.1040736120612</v>
      </c>
      <c r="AN340" s="105">
        <f>(AD340/Население_20!I$2)*100000</f>
        <v>172.45496272319653</v>
      </c>
      <c r="AO340" s="105">
        <f>(AE340/Население_20!J$2)*100000</f>
        <v>185.94535886977147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 s="105">
        <f>(V341/Население_20!A$2)*100000</f>
        <v>34.342228300432815</v>
      </c>
      <c r="AG341" s="105">
        <f>(W341/Население_20!B$2)*100000</f>
        <v>119.11044325781225</v>
      </c>
      <c r="AH341" s="105">
        <f>(X341/Население_20!C$2)*100000</f>
        <v>160.47946649492917</v>
      </c>
      <c r="AI341" s="105">
        <f>(Y341/Население_20!D$2)*100000</f>
        <v>174.03772277161738</v>
      </c>
      <c r="AJ341" s="105">
        <f>(Z341/Население_20!E$2)*100000</f>
        <v>242.31501788615165</v>
      </c>
      <c r="AK341" s="105">
        <f>(AA341/Население_20!F$2)*100000</f>
        <v>282.81729958952894</v>
      </c>
      <c r="AL341" s="105">
        <f>(AB341/Население_20!G$2)*100000</f>
        <v>312.7416037043343</v>
      </c>
      <c r="AM341" s="105">
        <f>(AC341/Население_20!H$2)*100000</f>
        <v>292.07409493917078</v>
      </c>
      <c r="AN341" s="105">
        <f>(AD341/Население_20!I$2)*100000</f>
        <v>167.14865617786739</v>
      </c>
      <c r="AO341" s="105">
        <f>(AE341/Население_20!J$2)*100000</f>
        <v>183.64652424880157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 s="105">
        <f>(V342/Население_20!A$2)*100000</f>
        <v>31.067913850502418</v>
      </c>
      <c r="AG342" s="105">
        <f>(W342/Население_20!B$2)*100000</f>
        <v>114.6382113457542</v>
      </c>
      <c r="AH342" s="105">
        <f>(X342/Население_20!C$2)*100000</f>
        <v>153.45193430201397</v>
      </c>
      <c r="AI342" s="105">
        <f>(Y342/Население_20!D$2)*100000</f>
        <v>164.70747286372981</v>
      </c>
      <c r="AJ342" s="105">
        <f>(Z342/Население_20!E$2)*100000</f>
        <v>224.43931984536999</v>
      </c>
      <c r="AK342" s="105">
        <f>(AA342/Население_20!F$2)*100000</f>
        <v>268.0294669312529</v>
      </c>
      <c r="AL342" s="105">
        <f>(AB342/Население_20!G$2)*100000</f>
        <v>298.36749161975308</v>
      </c>
      <c r="AM342" s="105">
        <f>(AC342/Население_20!H$2)*100000</f>
        <v>283.35546523949404</v>
      </c>
      <c r="AN342" s="105">
        <f>(AD342/Население_20!I$2)*100000</f>
        <v>148.57658326921546</v>
      </c>
      <c r="AO342" s="105">
        <f>(AE342/Население_20!J$2)*100000</f>
        <v>173.80057219294943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 s="105">
        <f>(V343/Население_20!A$2)*100000</f>
        <v>26.955984076171216</v>
      </c>
      <c r="AG343" s="105">
        <f>(W343/Население_20!B$2)*100000</f>
        <v>100.7742924183743</v>
      </c>
      <c r="AH343" s="105">
        <f>(X343/Население_20!C$2)*100000</f>
        <v>136.45999079078618</v>
      </c>
      <c r="AI343" s="105">
        <f>(Y343/Население_20!D$2)*100000</f>
        <v>148.90317199934879</v>
      </c>
      <c r="AJ343" s="105">
        <f>(Z343/Население_20!E$2)*100000</f>
        <v>206.56362180458831</v>
      </c>
      <c r="AK343" s="105">
        <f>(AA343/Население_20!F$2)*100000</f>
        <v>251.28442112702857</v>
      </c>
      <c r="AL343" s="105">
        <f>(AB343/Население_20!G$2)*100000</f>
        <v>282.03961672755895</v>
      </c>
      <c r="AM343" s="105">
        <f>(AC343/Население_20!H$2)*100000</f>
        <v>266.92420157471867</v>
      </c>
      <c r="AN343" s="105">
        <f>(AD343/Население_20!I$2)*100000</f>
        <v>130.00451036056353</v>
      </c>
      <c r="AO343" s="105">
        <f>(AE343/Население_20!J$2)*100000</f>
        <v>159.73286095896393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 s="105">
        <f>(V344/Население_20!A$2)*100000</f>
        <v>24.138550712277613</v>
      </c>
      <c r="AG344" s="105">
        <f>(W344/Население_20!B$2)*100000</f>
        <v>94.364093344424475</v>
      </c>
      <c r="AH344" s="105">
        <f>(X344/Население_20!C$2)*100000</f>
        <v>126.91513363324464</v>
      </c>
      <c r="AI344" s="105">
        <f>(Y344/Население_20!D$2)*100000</f>
        <v>139.66812872317433</v>
      </c>
      <c r="AJ344" s="105">
        <f>(Z344/Население_20!E$2)*100000</f>
        <v>192.03308363108741</v>
      </c>
      <c r="AK344" s="105">
        <f>(AA344/Население_20!F$2)*100000</f>
        <v>231.82102373120938</v>
      </c>
      <c r="AL344" s="105">
        <f>(AB344/Население_20!G$2)*100000</f>
        <v>266.82817772542933</v>
      </c>
      <c r="AM344" s="105">
        <f>(AC344/Население_20!H$2)*100000</f>
        <v>256.52891231741177</v>
      </c>
      <c r="AN344" s="105">
        <f>(AD344/Население_20!I$2)*100000</f>
        <v>132.65766363322811</v>
      </c>
      <c r="AO344" s="105">
        <f>(AE344/Население_20!J$2)*100000</f>
        <v>149.25075341051635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 s="105">
        <f>(V345/Население_20!A$2)*100000</f>
        <v>21.549557891402412</v>
      </c>
      <c r="AG345" s="105">
        <f>(W345/Население_20!B$2)*100000</f>
        <v>87.35759668220021</v>
      </c>
      <c r="AH345" s="105">
        <f>(X345/Население_20!C$2)*100000</f>
        <v>116.95072231493204</v>
      </c>
      <c r="AI345" s="105">
        <f>(Y345/Население_20!D$2)*100000</f>
        <v>130.33787881528676</v>
      </c>
      <c r="AJ345" s="105">
        <f>(Z345/Население_20!E$2)*100000</f>
        <v>176.35264675320875</v>
      </c>
      <c r="AK345" s="105">
        <f>(AA345/Население_20!F$2)*100000</f>
        <v>215.07597792698508</v>
      </c>
      <c r="AL345" s="105">
        <f>(AB345/Население_20!G$2)*100000</f>
        <v>249.52342142942871</v>
      </c>
      <c r="AM345" s="105">
        <f>(AC345/Население_20!H$2)*100000</f>
        <v>247.13961879468297</v>
      </c>
      <c r="AN345" s="105">
        <f>(AD345/Население_20!I$2)*100000</f>
        <v>130.00451036056353</v>
      </c>
      <c r="AO345" s="105">
        <f>(AE345/Население_20!J$2)*100000</f>
        <v>138.68189738580574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 s="105">
        <f>(V346/Население_20!A$2)*100000</f>
        <v>19.645886699582412</v>
      </c>
      <c r="AG346" s="105">
        <f>(W346/Население_20!B$2)*100000</f>
        <v>88.401117461680428</v>
      </c>
      <c r="AH346" s="105">
        <f>(X346/Население_20!C$2)*100000</f>
        <v>112.96495778760701</v>
      </c>
      <c r="AI346" s="105">
        <f>(Y346/Население_20!D$2)*100000</f>
        <v>130.33787881528676</v>
      </c>
      <c r="AJ346" s="105">
        <f>(Z346/Население_20!E$2)*100000</f>
        <v>172.17119691910776</v>
      </c>
      <c r="AK346" s="105">
        <f>(AA346/Население_20!F$2)*100000</f>
        <v>210.94408350776089</v>
      </c>
      <c r="AL346" s="105">
        <f>(AB346/Население_20!G$2)*100000</f>
        <v>250.50030283323517</v>
      </c>
      <c r="AM346" s="105">
        <f>(AC346/Население_20!H$2)*100000</f>
        <v>244.45696350247474</v>
      </c>
      <c r="AN346" s="105">
        <f>(AD346/Население_20!I$2)*100000</f>
        <v>132.65766363322811</v>
      </c>
      <c r="AO346" s="105">
        <f>(AE346/Население_20!J$2)*100000</f>
        <v>136.74451474926511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 s="105">
        <f>(V347/Население_20!A$2)*100000</f>
        <v>18.427537136817612</v>
      </c>
      <c r="AG347" s="105">
        <f>(W347/Население_20!B$2)*100000</f>
        <v>85.568703917377007</v>
      </c>
      <c r="AH347" s="105">
        <f>(X347/Население_20!C$2)*100000</f>
        <v>110.65740990336619</v>
      </c>
      <c r="AI347" s="105">
        <f>(Y347/Население_20!D$2)*100000</f>
        <v>126.43440691504809</v>
      </c>
      <c r="AJ347" s="105">
        <f>(Z347/Население_20!E$2)*100000</f>
        <v>169.34871828108959</v>
      </c>
      <c r="AK347" s="105">
        <f>(AA347/Население_20!F$2)*100000</f>
        <v>204.52877375159704</v>
      </c>
      <c r="AL347" s="105">
        <f>(AB347/Население_20!G$2)*100000</f>
        <v>243.52257852033171</v>
      </c>
      <c r="AM347" s="105">
        <f>(AC347/Население_20!H$2)*100000</f>
        <v>235.738333802798</v>
      </c>
      <c r="AN347" s="105">
        <f>(AD347/Население_20!I$2)*100000</f>
        <v>124.69820381523441</v>
      </c>
      <c r="AO347" s="105">
        <f>(AE347/Население_20!J$2)*100000</f>
        <v>132.94203987306963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 s="105">
        <f>(V348/Население_20!A$2)*100000</f>
        <v>17.894509203108008</v>
      </c>
      <c r="AG348" s="105">
        <f>(W348/Население_20!B$2)*100000</f>
        <v>84.674257534965406</v>
      </c>
      <c r="AH348" s="105">
        <f>(X348/Население_20!C$2)*100000</f>
        <v>108.45475055931814</v>
      </c>
      <c r="AI348" s="105">
        <f>(Y348/Население_20!D$2)*100000</f>
        <v>124.72068754421157</v>
      </c>
      <c r="AJ348" s="105">
        <f>(Z348/Население_20!E$2)*100000</f>
        <v>165.37634093869369</v>
      </c>
      <c r="AK348" s="105">
        <f>(AA348/Население_20!F$2)*100000</f>
        <v>200.17941120504526</v>
      </c>
      <c r="AL348" s="105">
        <f>(AB348/Население_20!G$2)*100000</f>
        <v>237.52173561123467</v>
      </c>
      <c r="AM348" s="105">
        <f>(AC348/Население_20!H$2)*100000</f>
        <v>227.35503601464731</v>
      </c>
      <c r="AN348" s="105">
        <f>(AD348/Население_20!I$2)*100000</f>
        <v>127.35135708789898</v>
      </c>
      <c r="AO348" s="105">
        <f>(AE348/Население_20!J$2)*100000</f>
        <v>130.09379823576731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 s="105">
        <f>(V349/Население_20!A$2)*100000</f>
        <v>18.65597767983601</v>
      </c>
      <c r="AG349" s="105">
        <f>(W349/Население_20!B$2)*100000</f>
        <v>87.35759668220021</v>
      </c>
      <c r="AH349" s="105">
        <f>(X349/Население_20!C$2)*100000</f>
        <v>107.72053077796879</v>
      </c>
      <c r="AI349" s="105">
        <f>(Y349/Население_20!D$2)*100000</f>
        <v>126.05358038819553</v>
      </c>
      <c r="AJ349" s="105">
        <f>(Z349/Население_20!E$2)*100000</f>
        <v>165.79448592210377</v>
      </c>
      <c r="AK349" s="105">
        <f>(AA349/Население_20!F$2)*100000</f>
        <v>202.13662435099354</v>
      </c>
      <c r="AL349" s="105">
        <f>(AB349/Население_20!G$2)*100000</f>
        <v>237.3821811249766</v>
      </c>
      <c r="AM349" s="105">
        <f>(AC349/Население_20!H$2)*100000</f>
        <v>224.00171689938702</v>
      </c>
      <c r="AN349" s="105">
        <f>(AD349/Население_20!I$2)*100000</f>
        <v>127.35135708789898</v>
      </c>
      <c r="AO349" s="105">
        <f>(AE349/Население_20!J$2)*100000</f>
        <v>130.7588698871171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 s="105">
        <f>(V350/Население_20!A$2)*100000</f>
        <v>18.732124527508812</v>
      </c>
      <c r="AG350" s="105">
        <f>(W350/Население_20!B$2)*100000</f>
        <v>86.910373490994417</v>
      </c>
      <c r="AH350" s="105">
        <f>(X350/Население_20!C$2)*100000</f>
        <v>108.03519639854709</v>
      </c>
      <c r="AI350" s="105">
        <f>(Y350/Население_20!D$2)*100000</f>
        <v>128.43374618102396</v>
      </c>
      <c r="AJ350" s="105">
        <f>(Z350/Население_20!E$2)*100000</f>
        <v>165.0627322011361</v>
      </c>
      <c r="AK350" s="105">
        <f>(AA350/Население_20!F$2)*100000</f>
        <v>206.15978470655392</v>
      </c>
      <c r="AL350" s="105">
        <f>(AB350/Население_20!G$2)*100000</f>
        <v>241.5688157127187</v>
      </c>
      <c r="AM350" s="105">
        <f>(AC350/Население_20!H$2)*100000</f>
        <v>225.67837645701715</v>
      </c>
      <c r="AN350" s="105">
        <f>(AD350/Население_20!I$2)*100000</f>
        <v>124.69820381523441</v>
      </c>
      <c r="AO350" s="105">
        <f>(AE350/Население_20!J$2)*100000</f>
        <v>132.06009703106233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 s="105">
        <f>(V351/Население_20!A$2)*100000</f>
        <v>16.600012792670409</v>
      </c>
      <c r="AG351" s="105">
        <f>(W351/Население_20!B$2)*100000</f>
        <v>77.965909666878346</v>
      </c>
      <c r="AH351" s="105">
        <f>(X351/Население_20!C$2)*100000</f>
        <v>93.455689311752863</v>
      </c>
      <c r="AI351" s="105">
        <f>(Y351/Население_20!D$2)*100000</f>
        <v>107.39308057242036</v>
      </c>
      <c r="AJ351" s="105">
        <f>(Z351/Население_20!E$2)*100000</f>
        <v>139.7649607048252</v>
      </c>
      <c r="AK351" s="105">
        <f>(AA351/Население_20!F$2)*100000</f>
        <v>179.08500285426916</v>
      </c>
      <c r="AL351" s="105">
        <f>(AB351/Население_20!G$2)*100000</f>
        <v>210.44816527716918</v>
      </c>
      <c r="AM351" s="105">
        <f>(AC351/Население_20!H$2)*100000</f>
        <v>190.13319383525814</v>
      </c>
      <c r="AN351" s="105">
        <f>(AD351/Население_20!I$2)*100000</f>
        <v>108.77928417924703</v>
      </c>
      <c r="AO351" s="105">
        <f>(AE351/Население_20!J$2)*100000</f>
        <v>113.64050390454891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 s="105">
        <f>(V352/Население_20!A$2)*100000</f>
        <v>17.43762811707121</v>
      </c>
      <c r="AG352" s="105">
        <f>(W352/Население_20!B$2)*100000</f>
        <v>75.729793710849336</v>
      </c>
      <c r="AH352" s="105">
        <f>(X352/Население_20!C$2)*100000</f>
        <v>90.938364347126523</v>
      </c>
      <c r="AI352" s="105">
        <f>(Y352/Население_20!D$2)*100000</f>
        <v>107.29787394070721</v>
      </c>
      <c r="AJ352" s="105">
        <f>(Z352/Население_20!E$2)*100000</f>
        <v>134.53814841219895</v>
      </c>
      <c r="AK352" s="105">
        <f>(AA352/Население_20!F$2)*100000</f>
        <v>172.45222497077773</v>
      </c>
      <c r="AL352" s="105">
        <f>(AB352/Население_20!G$2)*100000</f>
        <v>206.54063966194323</v>
      </c>
      <c r="AM352" s="105">
        <f>(AC352/Население_20!H$2)*100000</f>
        <v>187.11520663152388</v>
      </c>
      <c r="AN352" s="105">
        <f>(AD352/Население_20!I$2)*100000</f>
        <v>108.77928417924703</v>
      </c>
      <c r="AO352" s="105">
        <f>(AE352/Население_20!J$2)*100000</f>
        <v>111.08142385478999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 s="105">
        <f>(V353/Население_20!A$2)*100000</f>
        <v>15.305516382232808</v>
      </c>
      <c r="AG353" s="105">
        <f>(W353/Население_20!B$2)*100000</f>
        <v>72.152008181202902</v>
      </c>
      <c r="AH353" s="105">
        <f>(X353/Население_20!C$2)*100000</f>
        <v>79.820179086693514</v>
      </c>
      <c r="AI353" s="105">
        <f>(Y353/Население_20!D$2)*100000</f>
        <v>97.205970979114525</v>
      </c>
      <c r="AJ353" s="105">
        <f>(Z353/Население_20!E$2)*100000</f>
        <v>117.60327658409001</v>
      </c>
      <c r="AK353" s="105">
        <f>(AA353/Население_20!F$2)*100000</f>
        <v>155.27224291189822</v>
      </c>
      <c r="AL353" s="105">
        <f>(AB353/Население_20!G$2)*100000</f>
        <v>188.81721990716835</v>
      </c>
      <c r="AM353" s="105">
        <f>(AC353/Население_20!H$2)*100000</f>
        <v>171.68993870132655</v>
      </c>
      <c r="AN353" s="105">
        <f>(AD353/Население_20!I$2)*100000</f>
        <v>98.166671088588785</v>
      </c>
      <c r="AO353" s="105">
        <f>(AE353/Население_20!J$2)*100000</f>
        <v>100.07882544876432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 s="105">
        <f>(V354/Население_20!A$2)*100000</f>
        <v>14.84863529619601</v>
      </c>
      <c r="AG354" s="105">
        <f>(W354/Население_20!B$2)*100000</f>
        <v>67.083478680870471</v>
      </c>
      <c r="AH354" s="105">
        <f>(X354/Население_20!C$2)*100000</f>
        <v>74.99530623782637</v>
      </c>
      <c r="AI354" s="105">
        <f>(Y354/Население_20!D$2)*100000</f>
        <v>93.30249907887584</v>
      </c>
      <c r="AJ354" s="105">
        <f>(Z354/Население_20!E$2)*100000</f>
        <v>110.18120312856078</v>
      </c>
      <c r="AK354" s="105">
        <f>(AA354/Население_20!F$2)*100000</f>
        <v>149.83553972870851</v>
      </c>
      <c r="AL354" s="105">
        <f>(AB354/Население_20!G$2)*100000</f>
        <v>180.16484175916804</v>
      </c>
      <c r="AM354" s="105">
        <f>(AC354/Население_20!H$2)*100000</f>
        <v>169.34261532064437</v>
      </c>
      <c r="AN354" s="105">
        <f>(AD354/Население_20!I$2)*100000</f>
        <v>95.513517815924217</v>
      </c>
      <c r="AO354" s="105">
        <f>(AE354/Население_20!J$2)*100000</f>
        <v>95.481156206824565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 s="105">
        <f>(V355/Население_20!A$2)*100000</f>
        <v>14.84863529619601</v>
      </c>
      <c r="AG355" s="105">
        <f>(W355/Население_20!B$2)*100000</f>
        <v>63.952916342429852</v>
      </c>
      <c r="AH355" s="105">
        <f>(X355/Население_20!C$2)*100000</f>
        <v>72.687758353585565</v>
      </c>
      <c r="AI355" s="105">
        <f>(Y355/Население_20!D$2)*100000</f>
        <v>90.636713390907957</v>
      </c>
      <c r="AJ355" s="105">
        <f>(Z355/Население_20!E$2)*100000</f>
        <v>108.29955070321533</v>
      </c>
      <c r="AK355" s="105">
        <f>(AA355/Население_20!F$2)*100000</f>
        <v>147.00845407344985</v>
      </c>
      <c r="AL355" s="105">
        <f>(AB355/Население_20!G$2)*100000</f>
        <v>175.97820717142594</v>
      </c>
      <c r="AM355" s="105">
        <f>(AC355/Население_20!H$2)*100000</f>
        <v>164.983300470806</v>
      </c>
      <c r="AN355" s="105">
        <f>(AD355/Население_20!I$2)*100000</f>
        <v>90.207211270595096</v>
      </c>
      <c r="AO355" s="105">
        <f>(AE355/Население_20!J$2)*100000</f>
        <v>93.167863506477502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 s="105">
        <f>(V356/Население_20!A$2)*100000</f>
        <v>13.097257799721607</v>
      </c>
      <c r="AG356" s="105">
        <f>(W356/Население_20!B$2)*100000</f>
        <v>52.772336562284778</v>
      </c>
      <c r="AH356" s="105">
        <f>(X356/Население_20!C$2)*100000</f>
        <v>58.527805427562399</v>
      </c>
      <c r="AI356" s="105">
        <f>(Y356/Население_20!D$2)*100000</f>
        <v>75.594065580232055</v>
      </c>
      <c r="AJ356" s="105">
        <f>(Z356/Население_20!E$2)*100000</f>
        <v>91.573751366811408</v>
      </c>
      <c r="AK356" s="105">
        <f>(AA356/Население_20!F$2)*100000</f>
        <v>125.04417321336342</v>
      </c>
      <c r="AL356" s="105">
        <f>(AB356/Население_20!G$2)*100000</f>
        <v>151.13750861748952</v>
      </c>
      <c r="AM356" s="105">
        <f>(AC356/Население_20!H$2)*100000</f>
        <v>143.52205813314021</v>
      </c>
      <c r="AN356" s="105">
        <f>(AD356/Население_20!I$2)*100000</f>
        <v>84.900904725265974</v>
      </c>
      <c r="AO356" s="105">
        <f>(AE356/Население_20!J$2)*100000</f>
        <v>78.753158367439951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 s="105">
        <f>(V357/Население_20!A$2)*100000</f>
        <v>12.488083018339207</v>
      </c>
      <c r="AG357" s="105">
        <f>(W357/Население_20!B$2)*100000</f>
        <v>50.088997415049953</v>
      </c>
      <c r="AH357" s="105">
        <f>(X357/Население_20!C$2)*100000</f>
        <v>52.863824257153134</v>
      </c>
      <c r="AI357" s="105">
        <f>(Y357/Население_20!D$2)*100000</f>
        <v>68.834394728599221</v>
      </c>
      <c r="AJ357" s="105">
        <f>(Z357/Население_20!E$2)*100000</f>
        <v>81.224663027411495</v>
      </c>
      <c r="AK357" s="105">
        <f>(AA357/Население_20!F$2)*100000</f>
        <v>112.97469214668226</v>
      </c>
      <c r="AL357" s="105">
        <f>(AB357/Население_20!G$2)*100000</f>
        <v>140.11270420310203</v>
      </c>
      <c r="AM357" s="105">
        <f>(AC357/Население_20!H$2)*100000</f>
        <v>133.12676887583331</v>
      </c>
      <c r="AN357" s="105">
        <f>(AD357/Население_20!I$2)*100000</f>
        <v>84.900904725265974</v>
      </c>
      <c r="AO357" s="105">
        <f>(AE357/Население_20!J$2)*100000</f>
        <v>71.943402980793309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 s="105">
        <f>(V358/Население_20!A$2)*100000</f>
        <v>12.107348779975206</v>
      </c>
      <c r="AG358" s="105">
        <f>(W358/Население_20!B$2)*100000</f>
        <v>46.660286282472136</v>
      </c>
      <c r="AH358" s="105">
        <f>(X358/Население_20!C$2)*100000</f>
        <v>49.087836810213624</v>
      </c>
      <c r="AI358" s="105">
        <f>(Y358/Население_20!D$2)*100000</f>
        <v>65.026129460073662</v>
      </c>
      <c r="AJ358" s="105">
        <f>(Z358/Население_20!E$2)*100000</f>
        <v>75.579705751375172</v>
      </c>
      <c r="AK358" s="105">
        <f>(AA358/Население_20!F$2)*100000</f>
        <v>109.93013836409601</v>
      </c>
      <c r="AL358" s="105">
        <f>(AB358/Население_20!G$2)*100000</f>
        <v>133.27453437645661</v>
      </c>
      <c r="AM358" s="105">
        <f>(AC358/Население_20!H$2)*100000</f>
        <v>124.40813917615657</v>
      </c>
      <c r="AN358" s="105">
        <f>(AD358/Население_20!I$2)*100000</f>
        <v>76.941444907272299</v>
      </c>
      <c r="AO358" s="105">
        <f>(AE358/Население_20!J$2)*100000</f>
        <v>68.126470025220669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 s="105">
        <f>(V359/Население_20!A$2)*100000</f>
        <v>12.107348779975206</v>
      </c>
      <c r="AG359" s="105">
        <f>(W359/Население_20!B$2)*100000</f>
        <v>44.722319120580316</v>
      </c>
      <c r="AH359" s="105">
        <f>(X359/Население_20!C$2)*100000</f>
        <v>46.675400385780051</v>
      </c>
      <c r="AI359" s="105">
        <f>(Y359/Население_20!D$2)*100000</f>
        <v>61.503484086687543</v>
      </c>
      <c r="AJ359" s="105">
        <f>(Z359/Население_20!E$2)*100000</f>
        <v>72.443618375799446</v>
      </c>
      <c r="AK359" s="105">
        <f>(AA359/Население_20!F$2)*100000</f>
        <v>105.25457362655285</v>
      </c>
      <c r="AL359" s="105">
        <f>(AB359/Население_20!G$2)*100000</f>
        <v>125.31992865974662</v>
      </c>
      <c r="AM359" s="105">
        <f>(AC359/Население_20!H$2)*100000</f>
        <v>121.72548388394834</v>
      </c>
      <c r="AN359" s="105">
        <f>(AD359/Население_20!I$2)*100000</f>
        <v>71.635138361943177</v>
      </c>
      <c r="AO359" s="105">
        <f>(AE359/Население_20!J$2)*100000</f>
        <v>65.046899117883655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 s="105">
        <f>(V360/Население_20!A$2)*100000</f>
        <v>11.955055084629606</v>
      </c>
      <c r="AG360" s="105">
        <f>(W360/Население_20!B$2)*100000</f>
        <v>40.697310399728089</v>
      </c>
      <c r="AH360" s="105">
        <f>(X360/Население_20!C$2)*100000</f>
        <v>44.997183742695825</v>
      </c>
      <c r="AI360" s="105">
        <f>(Y360/Население_20!D$2)*100000</f>
        <v>57.504805554735718</v>
      </c>
      <c r="AJ360" s="105">
        <f>(Z360/Население_20!E$2)*100000</f>
        <v>67.530414820730797</v>
      </c>
      <c r="AK360" s="105">
        <f>(AA360/Население_20!F$2)*100000</f>
        <v>102.97115828961317</v>
      </c>
      <c r="AL360" s="105">
        <f>(AB360/Население_20!G$2)*100000</f>
        <v>117.6444319155528</v>
      </c>
      <c r="AM360" s="105">
        <f>(AC360/Население_20!H$2)*100000</f>
        <v>115.01884565342777</v>
      </c>
      <c r="AN360" s="105">
        <f>(AD360/Население_20!I$2)*100000</f>
        <v>68.981985089278609</v>
      </c>
      <c r="AO360" s="105">
        <f>(AE360/Население_20!J$2)*100000</f>
        <v>61.707082781757606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 s="105">
        <f>(V361/Население_20!A$2)*100000</f>
        <v>12.031201932302407</v>
      </c>
      <c r="AG361" s="105">
        <f>(W361/Население_20!B$2)*100000</f>
        <v>40.250087208522288</v>
      </c>
      <c r="AH361" s="105">
        <f>(X361/Население_20!C$2)*100000</f>
        <v>44.577629581924768</v>
      </c>
      <c r="AI361" s="105">
        <f>(Y361/Население_20!D$2)*100000</f>
        <v>56.647945869317475</v>
      </c>
      <c r="AJ361" s="105">
        <f>(Z361/Население_20!E$2)*100000</f>
        <v>65.021544920270202</v>
      </c>
      <c r="AK361" s="105">
        <f>(AA361/Население_20!F$2)*100000</f>
        <v>101.01394514366488</v>
      </c>
      <c r="AL361" s="105">
        <f>(AB361/Население_20!G$2)*100000</f>
        <v>114.85334219039139</v>
      </c>
      <c r="AM361" s="105">
        <f>(AC361/Население_20!H$2)*100000</f>
        <v>110.6595308035894</v>
      </c>
      <c r="AN361" s="105">
        <f>(AD361/Население_20!I$2)*100000</f>
        <v>74.288291634607731</v>
      </c>
      <c r="AO361" s="105">
        <f>(AE361/Население_20!J$2)*100000</f>
        <v>60.434771796566729</v>
      </c>
    </row>
    <row r="362" spans="1:41" x14ac:dyDescent="0.3">
      <c r="A362" s="95">
        <v>44347</v>
      </c>
      <c r="B362">
        <v>14597</v>
      </c>
      <c r="C362">
        <v>34202</v>
      </c>
      <c r="D362">
        <v>62804</v>
      </c>
      <c r="E362">
        <v>77392</v>
      </c>
      <c r="F362">
        <v>82368</v>
      </c>
      <c r="G362">
        <v>76339</v>
      </c>
      <c r="H362">
        <v>51398</v>
      </c>
      <c r="I362">
        <v>17640</v>
      </c>
      <c r="J362">
        <v>1534</v>
      </c>
      <c r="K362">
        <f t="shared" ref="K362:K368" si="1093">SUM(B362:J362)</f>
        <v>418274</v>
      </c>
      <c r="L362">
        <f t="shared" ref="L362:L368" si="1094">B362-B361</f>
        <v>1</v>
      </c>
      <c r="M362">
        <f t="shared" ref="M362:M368" si="1095">C362-C361</f>
        <v>7</v>
      </c>
      <c r="N362">
        <f t="shared" ref="N362:N368" si="1096">D362-D361</f>
        <v>4</v>
      </c>
      <c r="O362">
        <f t="shared" ref="O362:O368" si="1097">E362-E361</f>
        <v>8</v>
      </c>
      <c r="P362">
        <f t="shared" ref="P362:P368" si="1098">F362-F361</f>
        <v>7</v>
      </c>
      <c r="Q362">
        <f t="shared" ref="Q362:Q368" si="1099">G362-G361</f>
        <v>8</v>
      </c>
      <c r="R362">
        <f t="shared" ref="R362:R368" si="1100">H362-H361</f>
        <v>12</v>
      </c>
      <c r="S362">
        <f t="shared" ref="S362:S368" si="1101">I362-I361</f>
        <v>6</v>
      </c>
      <c r="T362">
        <f t="shared" ref="T362:T368" si="1102">J362-J361</f>
        <v>0</v>
      </c>
      <c r="U362">
        <f t="shared" ref="U362:U368" si="1103">K362-K361</f>
        <v>53</v>
      </c>
      <c r="V362">
        <f t="shared" ref="V362:V368" si="1104">SUM(L349:L362)</f>
        <v>153</v>
      </c>
      <c r="W362">
        <f t="shared" ref="W362:W368" si="1105">SUM(M349:M362)</f>
        <v>270</v>
      </c>
      <c r="X362">
        <f t="shared" ref="X362:X368" si="1106">SUM(N349:N362)</f>
        <v>418</v>
      </c>
      <c r="Y362">
        <f t="shared" ref="Y362:Y368" si="1107">SUM(O349:O362)</f>
        <v>578</v>
      </c>
      <c r="Z362">
        <f t="shared" ref="Z362:Z368" si="1108">SUM(P349:P362)</f>
        <v>613</v>
      </c>
      <c r="AA362">
        <f t="shared" ref="AA362:AA368" si="1109">SUM(Q349:Q362)</f>
        <v>895</v>
      </c>
      <c r="AB362">
        <f t="shared" ref="AB362:AB368" si="1110">SUM(R349:R362)</f>
        <v>805</v>
      </c>
      <c r="AC362">
        <f t="shared" ref="AC362:AC368" si="1111">SUM(S349:S362)</f>
        <v>324</v>
      </c>
      <c r="AD362">
        <f t="shared" ref="AD362:AD368" si="1112">SUM(T349:T362)</f>
        <v>26</v>
      </c>
      <c r="AE362">
        <f t="shared" ref="AE362:AE368" si="1113">SUM(U349:U362)</f>
        <v>4082</v>
      </c>
      <c r="AF362" s="105">
        <f>(V362/Население_20!A$2)*100000</f>
        <v>11.650467693938406</v>
      </c>
      <c r="AG362" s="105">
        <f>(W362/Население_20!B$2)*100000</f>
        <v>40.250087208522288</v>
      </c>
      <c r="AH362" s="105">
        <f>(X362/Население_20!C$2)*100000</f>
        <v>43.843409800575422</v>
      </c>
      <c r="AI362" s="105">
        <f>(Y362/Население_20!D$2)*100000</f>
        <v>55.029433130194114</v>
      </c>
      <c r="AJ362" s="105">
        <f>(Z362/Население_20!E$2)*100000</f>
        <v>64.080718707597484</v>
      </c>
      <c r="AK362" s="105">
        <f>(AA362/Население_20!F$2)*100000</f>
        <v>97.316986979095873</v>
      </c>
      <c r="AL362" s="105">
        <f>(AB362/Население_20!G$2)*100000</f>
        <v>112.34136143774614</v>
      </c>
      <c r="AM362" s="105">
        <f>(AC362/Население_20!H$2)*100000</f>
        <v>108.64753933443323</v>
      </c>
      <c r="AN362" s="105">
        <f>(AD362/Население_20!I$2)*100000</f>
        <v>68.981985089278609</v>
      </c>
      <c r="AO362" s="105">
        <f>(AE362/Население_20!J$2)*100000</f>
        <v>59.017880017604156</v>
      </c>
    </row>
    <row r="363" spans="1:41" x14ac:dyDescent="0.3">
      <c r="A363" s="95">
        <v>44348</v>
      </c>
      <c r="B363">
        <v>14617</v>
      </c>
      <c r="C363">
        <v>34227</v>
      </c>
      <c r="D363">
        <v>62835</v>
      </c>
      <c r="E363">
        <v>77439</v>
      </c>
      <c r="F363">
        <v>82413</v>
      </c>
      <c r="G363">
        <v>76401</v>
      </c>
      <c r="H363">
        <v>51446</v>
      </c>
      <c r="I363">
        <v>17666</v>
      </c>
      <c r="J363">
        <v>1533</v>
      </c>
      <c r="K363">
        <f t="shared" si="1093"/>
        <v>418577</v>
      </c>
      <c r="L363">
        <f t="shared" si="1094"/>
        <v>20</v>
      </c>
      <c r="M363">
        <f t="shared" si="1095"/>
        <v>25</v>
      </c>
      <c r="N363">
        <f t="shared" si="1096"/>
        <v>31</v>
      </c>
      <c r="O363">
        <f t="shared" si="1097"/>
        <v>47</v>
      </c>
      <c r="P363">
        <f t="shared" si="1098"/>
        <v>45</v>
      </c>
      <c r="Q363">
        <f t="shared" si="1099"/>
        <v>62</v>
      </c>
      <c r="R363">
        <f t="shared" si="1100"/>
        <v>48</v>
      </c>
      <c r="S363">
        <f t="shared" si="1101"/>
        <v>26</v>
      </c>
      <c r="T363">
        <f t="shared" si="1102"/>
        <v>-1</v>
      </c>
      <c r="U363">
        <f t="shared" si="1103"/>
        <v>303</v>
      </c>
      <c r="V363">
        <f t="shared" si="1104"/>
        <v>146</v>
      </c>
      <c r="W363">
        <f t="shared" si="1105"/>
        <v>245</v>
      </c>
      <c r="X363">
        <f t="shared" si="1106"/>
        <v>375</v>
      </c>
      <c r="Y363">
        <f t="shared" si="1107"/>
        <v>534</v>
      </c>
      <c r="Z363">
        <f t="shared" si="1108"/>
        <v>559</v>
      </c>
      <c r="AA363">
        <f t="shared" si="1109"/>
        <v>801</v>
      </c>
      <c r="AB363">
        <f t="shared" si="1110"/>
        <v>722</v>
      </c>
      <c r="AC363">
        <f t="shared" si="1111"/>
        <v>303</v>
      </c>
      <c r="AD363">
        <f t="shared" si="1112"/>
        <v>23</v>
      </c>
      <c r="AE363">
        <f t="shared" si="1113"/>
        <v>3708</v>
      </c>
      <c r="AF363" s="105">
        <f>(V363/Население_20!A$2)*100000</f>
        <v>11.117439760228807</v>
      </c>
      <c r="AG363" s="105">
        <f>(W363/Население_20!B$2)*100000</f>
        <v>36.523227281807259</v>
      </c>
      <c r="AH363" s="105">
        <f>(X363/Население_20!C$2)*100000</f>
        <v>39.333202572286559</v>
      </c>
      <c r="AI363" s="105">
        <f>(Y363/Население_20!D$2)*100000</f>
        <v>50.840341334816024</v>
      </c>
      <c r="AJ363" s="105">
        <f>(Z363/Население_20!E$2)*100000</f>
        <v>58.435761431561168</v>
      </c>
      <c r="AK363" s="105">
        <f>(AA363/Население_20!F$2)*100000</f>
        <v>87.095984994699222</v>
      </c>
      <c r="AL363" s="105">
        <f>(AB363/Население_20!G$2)*100000</f>
        <v>100.75833907832634</v>
      </c>
      <c r="AM363" s="105">
        <f>(AC363/Население_20!H$2)*100000</f>
        <v>101.60556919238661</v>
      </c>
      <c r="AN363" s="105">
        <f>(AD363/Население_20!I$2)*100000</f>
        <v>61.02252527128492</v>
      </c>
      <c r="AO363" s="105">
        <f>(AE363/Население_20!J$2)*100000</f>
        <v>53.610558330542929</v>
      </c>
    </row>
    <row r="364" spans="1:41" x14ac:dyDescent="0.3">
      <c r="A364" s="95">
        <v>44349</v>
      </c>
      <c r="B364">
        <v>14630</v>
      </c>
      <c r="C364">
        <v>34248</v>
      </c>
      <c r="D364">
        <v>62874</v>
      </c>
      <c r="E364">
        <v>77464</v>
      </c>
      <c r="F364">
        <v>82450</v>
      </c>
      <c r="G364">
        <v>76445</v>
      </c>
      <c r="H364">
        <v>51486</v>
      </c>
      <c r="I364">
        <v>17682</v>
      </c>
      <c r="J364">
        <v>1534</v>
      </c>
      <c r="K364">
        <f t="shared" si="1093"/>
        <v>418813</v>
      </c>
      <c r="L364">
        <f t="shared" si="1094"/>
        <v>13</v>
      </c>
      <c r="M364">
        <f t="shared" si="1095"/>
        <v>21</v>
      </c>
      <c r="N364">
        <f t="shared" si="1096"/>
        <v>39</v>
      </c>
      <c r="O364">
        <f t="shared" si="1097"/>
        <v>25</v>
      </c>
      <c r="P364">
        <f t="shared" si="1098"/>
        <v>37</v>
      </c>
      <c r="Q364">
        <f t="shared" si="1099"/>
        <v>44</v>
      </c>
      <c r="R364">
        <f t="shared" si="1100"/>
        <v>40</v>
      </c>
      <c r="S364">
        <f t="shared" si="1101"/>
        <v>16</v>
      </c>
      <c r="T364">
        <f t="shared" si="1102"/>
        <v>1</v>
      </c>
      <c r="U364">
        <f t="shared" si="1103"/>
        <v>236</v>
      </c>
      <c r="V364">
        <f t="shared" si="1104"/>
        <v>145</v>
      </c>
      <c r="W364">
        <f t="shared" si="1105"/>
        <v>238</v>
      </c>
      <c r="X364">
        <f t="shared" si="1106"/>
        <v>373</v>
      </c>
      <c r="Y364">
        <f t="shared" si="1107"/>
        <v>490</v>
      </c>
      <c r="Z364">
        <f t="shared" si="1108"/>
        <v>527</v>
      </c>
      <c r="AA364">
        <f t="shared" si="1109"/>
        <v>744</v>
      </c>
      <c r="AB364">
        <f t="shared" si="1110"/>
        <v>664</v>
      </c>
      <c r="AC364">
        <f t="shared" si="1111"/>
        <v>284</v>
      </c>
      <c r="AD364">
        <f t="shared" si="1112"/>
        <v>22</v>
      </c>
      <c r="AE364">
        <f t="shared" si="1113"/>
        <v>3487</v>
      </c>
      <c r="AF364" s="105">
        <f>(V364/Население_20!A$2)*100000</f>
        <v>11.041292912556006</v>
      </c>
      <c r="AG364" s="105">
        <f>(W364/Население_20!B$2)*100000</f>
        <v>35.479706502327055</v>
      </c>
      <c r="AH364" s="105">
        <f>(X364/Население_20!C$2)*100000</f>
        <v>39.123425491901031</v>
      </c>
      <c r="AI364" s="105">
        <f>(Y364/Население_20!D$2)*100000</f>
        <v>46.65124953943792</v>
      </c>
      <c r="AJ364" s="105">
        <f>(Z364/Население_20!E$2)*100000</f>
        <v>55.090601564280391</v>
      </c>
      <c r="AK364" s="105">
        <f>(AA364/Население_20!F$2)*100000</f>
        <v>80.898143365862936</v>
      </c>
      <c r="AL364" s="105">
        <f>(AB364/Население_20!G$2)*100000</f>
        <v>92.664178875358303</v>
      </c>
      <c r="AM364" s="105">
        <f>(AC364/Население_20!H$2)*100000</f>
        <v>95.234262873392083</v>
      </c>
      <c r="AN364" s="105">
        <f>(AD364/Население_20!I$2)*100000</f>
        <v>58.369371998620359</v>
      </c>
      <c r="AO364" s="105">
        <f>(AE364/Население_20!J$2)*100000</f>
        <v>50.415322788188561</v>
      </c>
    </row>
    <row r="365" spans="1:41" x14ac:dyDescent="0.3">
      <c r="A365" s="95">
        <v>44350</v>
      </c>
      <c r="B365">
        <v>14645</v>
      </c>
      <c r="C365">
        <v>34261</v>
      </c>
      <c r="D365">
        <v>62897</v>
      </c>
      <c r="E365">
        <v>77490</v>
      </c>
      <c r="F365">
        <v>82476</v>
      </c>
      <c r="G365">
        <v>76481</v>
      </c>
      <c r="H365">
        <v>51528</v>
      </c>
      <c r="I365">
        <v>17695</v>
      </c>
      <c r="J365">
        <v>1537</v>
      </c>
      <c r="K365">
        <f t="shared" si="1093"/>
        <v>419010</v>
      </c>
      <c r="L365">
        <f t="shared" si="1094"/>
        <v>15</v>
      </c>
      <c r="M365">
        <f t="shared" si="1095"/>
        <v>13</v>
      </c>
      <c r="N365">
        <f t="shared" si="1096"/>
        <v>23</v>
      </c>
      <c r="O365">
        <f t="shared" si="1097"/>
        <v>26</v>
      </c>
      <c r="P365">
        <f t="shared" si="1098"/>
        <v>26</v>
      </c>
      <c r="Q365">
        <f t="shared" si="1099"/>
        <v>36</v>
      </c>
      <c r="R365">
        <f t="shared" si="1100"/>
        <v>42</v>
      </c>
      <c r="S365">
        <f t="shared" si="1101"/>
        <v>13</v>
      </c>
      <c r="T365">
        <f t="shared" si="1102"/>
        <v>3</v>
      </c>
      <c r="U365">
        <f t="shared" si="1103"/>
        <v>197</v>
      </c>
      <c r="V365">
        <f t="shared" si="1104"/>
        <v>149</v>
      </c>
      <c r="W365">
        <f t="shared" si="1105"/>
        <v>224</v>
      </c>
      <c r="X365">
        <f t="shared" si="1106"/>
        <v>353</v>
      </c>
      <c r="Y365">
        <f t="shared" si="1107"/>
        <v>476</v>
      </c>
      <c r="Z365">
        <f t="shared" si="1108"/>
        <v>488</v>
      </c>
      <c r="AA365">
        <f t="shared" si="1109"/>
        <v>696</v>
      </c>
      <c r="AB365">
        <f t="shared" si="1110"/>
        <v>641</v>
      </c>
      <c r="AC365">
        <f t="shared" si="1111"/>
        <v>274</v>
      </c>
      <c r="AD365">
        <f t="shared" si="1112"/>
        <v>22</v>
      </c>
      <c r="AE365">
        <f t="shared" si="1113"/>
        <v>3323</v>
      </c>
      <c r="AF365" s="105">
        <f>(V365/Население_20!A$2)*100000</f>
        <v>11.345880303247206</v>
      </c>
      <c r="AG365" s="105">
        <f>(W365/Население_20!B$2)*100000</f>
        <v>33.39266494336664</v>
      </c>
      <c r="AH365" s="105">
        <f>(X365/Население_20!C$2)*100000</f>
        <v>37.025654688045748</v>
      </c>
      <c r="AI365" s="105">
        <f>(Y365/Население_20!D$2)*100000</f>
        <v>45.318356695453978</v>
      </c>
      <c r="AJ365" s="105">
        <f>(Z365/Население_20!E$2)*100000</f>
        <v>51.013687976031932</v>
      </c>
      <c r="AK365" s="105">
        <f>(AA365/Население_20!F$2)*100000</f>
        <v>75.678908310000807</v>
      </c>
      <c r="AL365" s="105">
        <f>(AB365/Население_20!G$2)*100000</f>
        <v>89.454425691422699</v>
      </c>
      <c r="AM365" s="105">
        <f>(AC365/Население_20!H$2)*100000</f>
        <v>91.880943758131806</v>
      </c>
      <c r="AN365" s="105">
        <f>(AD365/Население_20!I$2)*100000</f>
        <v>58.369371998620359</v>
      </c>
      <c r="AO365" s="105">
        <f>(AE365/Население_20!J$2)*100000</f>
        <v>48.044197770332829</v>
      </c>
    </row>
    <row r="366" spans="1:41" x14ac:dyDescent="0.3">
      <c r="A366" s="95">
        <v>44351</v>
      </c>
      <c r="B366">
        <v>14658</v>
      </c>
      <c r="C366">
        <v>34281</v>
      </c>
      <c r="D366">
        <v>62916</v>
      </c>
      <c r="E366">
        <v>77509</v>
      </c>
      <c r="F366">
        <v>82514</v>
      </c>
      <c r="G366">
        <v>76502</v>
      </c>
      <c r="H366">
        <v>51552</v>
      </c>
      <c r="I366">
        <v>17710</v>
      </c>
      <c r="J366">
        <v>1538</v>
      </c>
      <c r="K366">
        <f t="shared" si="1093"/>
        <v>419180</v>
      </c>
      <c r="L366">
        <f t="shared" si="1094"/>
        <v>13</v>
      </c>
      <c r="M366">
        <f t="shared" si="1095"/>
        <v>20</v>
      </c>
      <c r="N366">
        <f t="shared" si="1096"/>
        <v>19</v>
      </c>
      <c r="O366">
        <f t="shared" si="1097"/>
        <v>19</v>
      </c>
      <c r="P366">
        <f t="shared" si="1098"/>
        <v>38</v>
      </c>
      <c r="Q366">
        <f t="shared" si="1099"/>
        <v>21</v>
      </c>
      <c r="R366">
        <f t="shared" si="1100"/>
        <v>24</v>
      </c>
      <c r="S366">
        <f t="shared" si="1101"/>
        <v>15</v>
      </c>
      <c r="T366">
        <f t="shared" si="1102"/>
        <v>1</v>
      </c>
      <c r="U366">
        <f t="shared" si="1103"/>
        <v>170</v>
      </c>
      <c r="V366">
        <f t="shared" si="1104"/>
        <v>143</v>
      </c>
      <c r="W366">
        <f t="shared" si="1105"/>
        <v>224</v>
      </c>
      <c r="X366">
        <f t="shared" si="1106"/>
        <v>331</v>
      </c>
      <c r="Y366">
        <f t="shared" si="1107"/>
        <v>425</v>
      </c>
      <c r="Z366">
        <f t="shared" si="1108"/>
        <v>467</v>
      </c>
      <c r="AA366">
        <f t="shared" si="1109"/>
        <v>653</v>
      </c>
      <c r="AB366">
        <f t="shared" si="1110"/>
        <v>597</v>
      </c>
      <c r="AC366">
        <f t="shared" si="1111"/>
        <v>263</v>
      </c>
      <c r="AD366">
        <f t="shared" si="1112"/>
        <v>22</v>
      </c>
      <c r="AE366">
        <f t="shared" si="1113"/>
        <v>3125</v>
      </c>
      <c r="AF366" s="105">
        <f>(V366/Население_20!A$2)*100000</f>
        <v>10.888999217210406</v>
      </c>
      <c r="AG366" s="105">
        <f>(W366/Население_20!B$2)*100000</f>
        <v>33.39266494336664</v>
      </c>
      <c r="AH366" s="105">
        <f>(X366/Население_20!C$2)*100000</f>
        <v>34.718106803804936</v>
      </c>
      <c r="AI366" s="105">
        <f>(Y366/Население_20!D$2)*100000</f>
        <v>40.462818478083911</v>
      </c>
      <c r="AJ366" s="105">
        <f>(Z366/Население_20!E$2)*100000</f>
        <v>48.818426813128916</v>
      </c>
      <c r="AK366" s="105">
        <f>(AA366/Население_20!F$2)*100000</f>
        <v>71.003343572457666</v>
      </c>
      <c r="AL366" s="105">
        <f>(AB366/Население_20!G$2)*100000</f>
        <v>83.314028296067633</v>
      </c>
      <c r="AM366" s="105">
        <f>(AC366/Население_20!H$2)*100000</f>
        <v>88.192292731345489</v>
      </c>
      <c r="AN366" s="105">
        <f>(AD366/Население_20!I$2)*100000</f>
        <v>58.369371998620359</v>
      </c>
      <c r="AO366" s="105">
        <f>(AE366/Население_20!J$2)*100000</f>
        <v>45.181498053653357</v>
      </c>
    </row>
    <row r="367" spans="1:41" x14ac:dyDescent="0.3">
      <c r="A367" s="95">
        <v>44352</v>
      </c>
      <c r="B367">
        <v>14669</v>
      </c>
      <c r="C367">
        <v>34294</v>
      </c>
      <c r="D367">
        <v>62937</v>
      </c>
      <c r="E367">
        <v>77533</v>
      </c>
      <c r="F367">
        <v>82539</v>
      </c>
      <c r="G367">
        <v>76530</v>
      </c>
      <c r="H367">
        <v>51576</v>
      </c>
      <c r="I367">
        <v>17721</v>
      </c>
      <c r="J367">
        <v>1538</v>
      </c>
      <c r="K367">
        <f t="shared" si="1093"/>
        <v>419337</v>
      </c>
      <c r="L367">
        <f t="shared" si="1094"/>
        <v>11</v>
      </c>
      <c r="M367">
        <f t="shared" si="1095"/>
        <v>13</v>
      </c>
      <c r="N367">
        <f t="shared" si="1096"/>
        <v>21</v>
      </c>
      <c r="O367">
        <f t="shared" si="1097"/>
        <v>24</v>
      </c>
      <c r="P367">
        <f t="shared" si="1098"/>
        <v>25</v>
      </c>
      <c r="Q367">
        <f t="shared" si="1099"/>
        <v>28</v>
      </c>
      <c r="R367">
        <f t="shared" si="1100"/>
        <v>24</v>
      </c>
      <c r="S367">
        <f t="shared" si="1101"/>
        <v>11</v>
      </c>
      <c r="T367">
        <f t="shared" si="1102"/>
        <v>0</v>
      </c>
      <c r="U367">
        <f t="shared" si="1103"/>
        <v>157</v>
      </c>
      <c r="V367">
        <f t="shared" si="1104"/>
        <v>141</v>
      </c>
      <c r="W367">
        <f t="shared" si="1105"/>
        <v>202</v>
      </c>
      <c r="X367">
        <f t="shared" si="1106"/>
        <v>320</v>
      </c>
      <c r="Y367">
        <f t="shared" si="1107"/>
        <v>392</v>
      </c>
      <c r="Z367">
        <f t="shared" si="1108"/>
        <v>455</v>
      </c>
      <c r="AA367">
        <f t="shared" si="1109"/>
        <v>601</v>
      </c>
      <c r="AB367">
        <f t="shared" si="1110"/>
        <v>545</v>
      </c>
      <c r="AC367">
        <f t="shared" si="1111"/>
        <v>246</v>
      </c>
      <c r="AD367">
        <f t="shared" si="1112"/>
        <v>18</v>
      </c>
      <c r="AE367">
        <f t="shared" si="1113"/>
        <v>2920</v>
      </c>
      <c r="AF367" s="105">
        <f>(V367/Население_20!A$2)*100000</f>
        <v>10.736705521864806</v>
      </c>
      <c r="AG367" s="105">
        <f>(W367/Население_20!B$2)*100000</f>
        <v>30.113028207857415</v>
      </c>
      <c r="AH367" s="105">
        <f>(X367/Население_20!C$2)*100000</f>
        <v>33.564332861684534</v>
      </c>
      <c r="AI367" s="105">
        <f>(Y367/Население_20!D$2)*100000</f>
        <v>37.320999631550336</v>
      </c>
      <c r="AJ367" s="105">
        <f>(Z367/Население_20!E$2)*100000</f>
        <v>47.563991862898625</v>
      </c>
      <c r="AK367" s="105">
        <f>(AA367/Население_20!F$2)*100000</f>
        <v>65.349172261940367</v>
      </c>
      <c r="AL367" s="105">
        <f>(AB367/Население_20!G$2)*100000</f>
        <v>76.057195010648002</v>
      </c>
      <c r="AM367" s="105">
        <f>(AC367/Население_20!H$2)*100000</f>
        <v>82.491650235403</v>
      </c>
      <c r="AN367" s="105">
        <f>(AD367/Население_20!I$2)*100000</f>
        <v>47.756758907962109</v>
      </c>
      <c r="AO367" s="105">
        <f>(AE367/Население_20!J$2)*100000</f>
        <v>42.217591781333695</v>
      </c>
    </row>
    <row r="368" spans="1:41" x14ac:dyDescent="0.3">
      <c r="A368" s="95">
        <v>44353</v>
      </c>
      <c r="B368">
        <v>14671</v>
      </c>
      <c r="C368">
        <v>34302</v>
      </c>
      <c r="D368">
        <v>62947</v>
      </c>
      <c r="E368">
        <v>77546</v>
      </c>
      <c r="F368">
        <v>82553</v>
      </c>
      <c r="G368">
        <v>76548</v>
      </c>
      <c r="H368">
        <v>51593</v>
      </c>
      <c r="I368">
        <v>17726</v>
      </c>
      <c r="J368">
        <v>1540</v>
      </c>
      <c r="K368">
        <f t="shared" si="1093"/>
        <v>419426</v>
      </c>
      <c r="L368">
        <f t="shared" si="1094"/>
        <v>2</v>
      </c>
      <c r="M368">
        <f t="shared" si="1095"/>
        <v>8</v>
      </c>
      <c r="N368">
        <f t="shared" si="1096"/>
        <v>10</v>
      </c>
      <c r="O368">
        <f t="shared" si="1097"/>
        <v>13</v>
      </c>
      <c r="P368">
        <f t="shared" si="1098"/>
        <v>14</v>
      </c>
      <c r="Q368">
        <f t="shared" si="1099"/>
        <v>18</v>
      </c>
      <c r="R368">
        <f t="shared" si="1100"/>
        <v>17</v>
      </c>
      <c r="S368">
        <f t="shared" si="1101"/>
        <v>5</v>
      </c>
      <c r="T368">
        <f t="shared" si="1102"/>
        <v>2</v>
      </c>
      <c r="U368">
        <f t="shared" si="1103"/>
        <v>89</v>
      </c>
      <c r="V368">
        <f t="shared" si="1104"/>
        <v>135</v>
      </c>
      <c r="W368">
        <f t="shared" si="1105"/>
        <v>206</v>
      </c>
      <c r="X368">
        <f t="shared" si="1106"/>
        <v>316</v>
      </c>
      <c r="Y368">
        <f t="shared" si="1107"/>
        <v>394</v>
      </c>
      <c r="Z368">
        <f t="shared" si="1108"/>
        <v>451</v>
      </c>
      <c r="AA368">
        <f t="shared" si="1109"/>
        <v>585</v>
      </c>
      <c r="AB368">
        <f t="shared" si="1110"/>
        <v>526</v>
      </c>
      <c r="AC368">
        <f t="shared" si="1111"/>
        <v>229</v>
      </c>
      <c r="AD368">
        <f t="shared" si="1112"/>
        <v>19</v>
      </c>
      <c r="AE368">
        <f t="shared" si="1113"/>
        <v>2861</v>
      </c>
      <c r="AF368" s="105">
        <f>(V368/Население_20!A$2)*100000</f>
        <v>10.279824435828006</v>
      </c>
      <c r="AG368" s="105">
        <f>(W368/Население_20!B$2)*100000</f>
        <v>30.709325796131818</v>
      </c>
      <c r="AH368" s="105">
        <f>(X368/Население_20!C$2)*100000</f>
        <v>33.144778700913477</v>
      </c>
      <c r="AI368" s="105">
        <f>(Y368/Население_20!D$2)*100000</f>
        <v>37.511412894976615</v>
      </c>
      <c r="AJ368" s="105">
        <f>(Z368/Население_20!E$2)*100000</f>
        <v>47.145846879488523</v>
      </c>
      <c r="AK368" s="105">
        <f>(AA368/Население_20!F$2)*100000</f>
        <v>63.609427243319644</v>
      </c>
      <c r="AL368" s="105">
        <f>(AB368/Население_20!G$2)*100000</f>
        <v>73.405659771744681</v>
      </c>
      <c r="AM368" s="105">
        <f>(AC368/Население_20!H$2)*100000</f>
        <v>76.791007739460511</v>
      </c>
      <c r="AN368" s="105">
        <f>(AD368/Население_20!I$2)*100000</f>
        <v>50.409912180626669</v>
      </c>
      <c r="AO368" s="105">
        <f>(AE368/Население_20!J$2)*100000</f>
        <v>41.364565098080718</v>
      </c>
    </row>
    <row r="369" spans="1:41" ht="15.6" customHeight="1" x14ac:dyDescent="0.3">
      <c r="A369" s="95">
        <v>44354</v>
      </c>
      <c r="B369">
        <v>14672</v>
      </c>
      <c r="C369">
        <v>34306</v>
      </c>
      <c r="D369">
        <v>62951</v>
      </c>
      <c r="E369">
        <v>77554</v>
      </c>
      <c r="F369">
        <v>82561</v>
      </c>
      <c r="G369">
        <v>76557</v>
      </c>
      <c r="H369">
        <v>51603</v>
      </c>
      <c r="I369">
        <v>17728</v>
      </c>
      <c r="J369">
        <v>1541</v>
      </c>
      <c r="K369">
        <f t="shared" ref="K369:K375" si="1114">SUM(B369:J369)</f>
        <v>419473</v>
      </c>
      <c r="L369">
        <f t="shared" ref="L369:L375" si="1115">B369-B368</f>
        <v>1</v>
      </c>
      <c r="M369">
        <f t="shared" ref="M369:M375" si="1116">C369-C368</f>
        <v>4</v>
      </c>
      <c r="N369">
        <f t="shared" ref="N369:N375" si="1117">D369-D368</f>
        <v>4</v>
      </c>
      <c r="O369">
        <f t="shared" ref="O369:O375" si="1118">E369-E368</f>
        <v>8</v>
      </c>
      <c r="P369">
        <f t="shared" ref="P369:P375" si="1119">F369-F368</f>
        <v>8</v>
      </c>
      <c r="Q369">
        <f t="shared" ref="Q369:Q375" si="1120">G369-G368</f>
        <v>9</v>
      </c>
      <c r="R369">
        <f t="shared" ref="R369:R375" si="1121">H369-H368</f>
        <v>10</v>
      </c>
      <c r="S369">
        <f t="shared" ref="S369:S375" si="1122">I369-I368</f>
        <v>2</v>
      </c>
      <c r="T369">
        <f t="shared" ref="T369:T375" si="1123">J369-J368</f>
        <v>1</v>
      </c>
      <c r="U369">
        <f t="shared" ref="U369:U375" si="1124">K369-K368</f>
        <v>47</v>
      </c>
      <c r="V369">
        <f t="shared" ref="V369:V375" si="1125">SUM(L356:L369)</f>
        <v>132</v>
      </c>
      <c r="W369">
        <f t="shared" ref="W369:W375" si="1126">SUM(M356:M369)</f>
        <v>208</v>
      </c>
      <c r="X369">
        <f t="shared" ref="X369:X375" si="1127">SUM(N356:N369)</f>
        <v>316</v>
      </c>
      <c r="Y369">
        <f t="shared" ref="Y369:Y375" si="1128">SUM(O356:O369)</f>
        <v>399</v>
      </c>
      <c r="Z369">
        <f t="shared" ref="Z369:Z375" si="1129">SUM(P356:P369)</f>
        <v>445</v>
      </c>
      <c r="AA369">
        <f t="shared" ref="AA369:AA375" si="1130">SUM(Q356:Q369)</f>
        <v>572</v>
      </c>
      <c r="AB369">
        <f t="shared" ref="AB369:AB375" si="1131">SUM(R356:R369)</f>
        <v>514</v>
      </c>
      <c r="AC369">
        <f t="shared" ref="AC369:AC375" si="1132">SUM(S356:S369)</f>
        <v>221</v>
      </c>
      <c r="AD369">
        <f t="shared" ref="AD369:AD375" si="1133">SUM(T356:T369)</f>
        <v>20</v>
      </c>
      <c r="AE369">
        <f t="shared" ref="AE369:AE375" si="1134">SUM(U356:U369)</f>
        <v>2827</v>
      </c>
      <c r="AF369" s="105">
        <f>(V369/Население_20!A$2)*100000</f>
        <v>10.051383892809605</v>
      </c>
      <c r="AG369" s="105">
        <f>(W369/Население_20!B$2)*100000</f>
        <v>31.007474590269016</v>
      </c>
      <c r="AH369" s="105">
        <f>(X369/Население_20!C$2)*100000</f>
        <v>33.144778700913477</v>
      </c>
      <c r="AI369" s="105">
        <f>(Y369/Население_20!D$2)*100000</f>
        <v>37.987446053542307</v>
      </c>
      <c r="AJ369" s="105">
        <f>(Z369/Население_20!E$2)*100000</f>
        <v>46.518629404373378</v>
      </c>
      <c r="AK369" s="105">
        <f>(AA369/Население_20!F$2)*100000</f>
        <v>62.19588441569033</v>
      </c>
      <c r="AL369" s="105">
        <f>(AB369/Население_20!G$2)*100000</f>
        <v>71.731005936647847</v>
      </c>
      <c r="AM369" s="105">
        <f>(AC369/Население_20!H$2)*100000</f>
        <v>74.108352447252301</v>
      </c>
      <c r="AN369" s="105">
        <f>(AD369/Население_20!I$2)*100000</f>
        <v>53.063065453291237</v>
      </c>
      <c r="AO369" s="105">
        <f>(AE369/Население_20!J$2)*100000</f>
        <v>40.87299039925697</v>
      </c>
    </row>
    <row r="370" spans="1:41" x14ac:dyDescent="0.3">
      <c r="A370" s="95">
        <v>44355</v>
      </c>
      <c r="B370">
        <v>14681</v>
      </c>
      <c r="C370">
        <v>34315</v>
      </c>
      <c r="D370">
        <v>62967</v>
      </c>
      <c r="E370">
        <v>77582</v>
      </c>
      <c r="F370">
        <v>82598</v>
      </c>
      <c r="G370">
        <v>76603</v>
      </c>
      <c r="H370">
        <v>51641</v>
      </c>
      <c r="I370">
        <v>17751</v>
      </c>
      <c r="J370">
        <v>1543</v>
      </c>
      <c r="K370">
        <f t="shared" si="1114"/>
        <v>419681</v>
      </c>
      <c r="L370">
        <f t="shared" si="1115"/>
        <v>9</v>
      </c>
      <c r="M370">
        <f t="shared" si="1116"/>
        <v>9</v>
      </c>
      <c r="N370">
        <f t="shared" si="1117"/>
        <v>16</v>
      </c>
      <c r="O370">
        <f t="shared" si="1118"/>
        <v>28</v>
      </c>
      <c r="P370">
        <f t="shared" si="1119"/>
        <v>37</v>
      </c>
      <c r="Q370">
        <f t="shared" si="1120"/>
        <v>46</v>
      </c>
      <c r="R370">
        <f t="shared" si="1121"/>
        <v>38</v>
      </c>
      <c r="S370">
        <f t="shared" si="1122"/>
        <v>23</v>
      </c>
      <c r="T370">
        <f t="shared" si="1123"/>
        <v>2</v>
      </c>
      <c r="U370">
        <f t="shared" si="1124"/>
        <v>208</v>
      </c>
      <c r="V370">
        <f t="shared" si="1125"/>
        <v>137</v>
      </c>
      <c r="W370">
        <f t="shared" si="1126"/>
        <v>211</v>
      </c>
      <c r="X370">
        <f t="shared" si="1127"/>
        <v>332</v>
      </c>
      <c r="Y370">
        <f t="shared" si="1128"/>
        <v>417</v>
      </c>
      <c r="Z370">
        <f t="shared" si="1129"/>
        <v>477</v>
      </c>
      <c r="AA370">
        <f t="shared" si="1130"/>
        <v>600</v>
      </c>
      <c r="AB370">
        <f t="shared" si="1131"/>
        <v>529</v>
      </c>
      <c r="AC370">
        <f t="shared" si="1132"/>
        <v>231</v>
      </c>
      <c r="AD370">
        <f t="shared" si="1133"/>
        <v>20</v>
      </c>
      <c r="AE370">
        <f t="shared" si="1134"/>
        <v>2954</v>
      </c>
      <c r="AF370" s="105">
        <f>(V370/Население_20!A$2)*100000</f>
        <v>10.432118131173606</v>
      </c>
      <c r="AG370" s="105">
        <f>(W370/Население_20!B$2)*100000</f>
        <v>31.454697781474824</v>
      </c>
      <c r="AH370" s="105">
        <f>(X370/Население_20!C$2)*100000</f>
        <v>34.822995343997704</v>
      </c>
      <c r="AI370" s="105">
        <f>(Y370/Население_20!D$2)*100000</f>
        <v>39.7011654243788</v>
      </c>
      <c r="AJ370" s="105">
        <f>(Z370/Население_20!E$2)*100000</f>
        <v>49.863789271654163</v>
      </c>
      <c r="AK370" s="105">
        <f>(AA370/Население_20!F$2)*100000</f>
        <v>65.240438198276564</v>
      </c>
      <c r="AL370" s="105">
        <f>(AB370/Население_20!G$2)*100000</f>
        <v>73.8243232305189</v>
      </c>
      <c r="AM370" s="105">
        <f>(AC370/Население_20!H$2)*100000</f>
        <v>77.461671562512578</v>
      </c>
      <c r="AN370" s="105">
        <f>(AD370/Население_20!I$2)*100000</f>
        <v>53.063065453291237</v>
      </c>
      <c r="AO370" s="105">
        <f>(AE370/Население_20!J$2)*100000</f>
        <v>42.709166480157442</v>
      </c>
    </row>
    <row r="371" spans="1:41" x14ac:dyDescent="0.3">
      <c r="A371" s="95">
        <v>44356</v>
      </c>
      <c r="B371">
        <v>14695</v>
      </c>
      <c r="C371">
        <v>34329</v>
      </c>
      <c r="D371">
        <v>62988</v>
      </c>
      <c r="E371">
        <v>77606</v>
      </c>
      <c r="F371">
        <v>82627</v>
      </c>
      <c r="G371">
        <v>76641</v>
      </c>
      <c r="H371">
        <v>51667</v>
      </c>
      <c r="I371">
        <v>17760</v>
      </c>
      <c r="J371">
        <v>1546</v>
      </c>
      <c r="K371">
        <f t="shared" si="1114"/>
        <v>419859</v>
      </c>
      <c r="L371">
        <f t="shared" si="1115"/>
        <v>14</v>
      </c>
      <c r="M371">
        <f t="shared" si="1116"/>
        <v>14</v>
      </c>
      <c r="N371">
        <f t="shared" si="1117"/>
        <v>21</v>
      </c>
      <c r="O371">
        <f t="shared" si="1118"/>
        <v>24</v>
      </c>
      <c r="P371">
        <f t="shared" si="1119"/>
        <v>29</v>
      </c>
      <c r="Q371">
        <f t="shared" si="1120"/>
        <v>38</v>
      </c>
      <c r="R371">
        <f t="shared" si="1121"/>
        <v>26</v>
      </c>
      <c r="S371">
        <f t="shared" si="1122"/>
        <v>9</v>
      </c>
      <c r="T371">
        <f t="shared" si="1123"/>
        <v>3</v>
      </c>
      <c r="U371">
        <f t="shared" si="1124"/>
        <v>178</v>
      </c>
      <c r="V371">
        <f t="shared" si="1125"/>
        <v>141</v>
      </c>
      <c r="W371">
        <f t="shared" si="1126"/>
        <v>201</v>
      </c>
      <c r="X371">
        <f t="shared" si="1127"/>
        <v>316</v>
      </c>
      <c r="Y371">
        <f t="shared" si="1128"/>
        <v>377</v>
      </c>
      <c r="Z371">
        <f t="shared" si="1129"/>
        <v>439</v>
      </c>
      <c r="AA371">
        <f t="shared" si="1130"/>
        <v>546</v>
      </c>
      <c r="AB371">
        <f t="shared" si="1131"/>
        <v>473</v>
      </c>
      <c r="AC371">
        <f t="shared" si="1132"/>
        <v>213</v>
      </c>
      <c r="AD371">
        <f t="shared" si="1133"/>
        <v>20</v>
      </c>
      <c r="AE371">
        <f t="shared" si="1134"/>
        <v>2726</v>
      </c>
      <c r="AF371" s="105">
        <f>(V371/Население_20!A$2)*100000</f>
        <v>10.736705521864806</v>
      </c>
      <c r="AG371" s="105">
        <f>(W371/Население_20!B$2)*100000</f>
        <v>29.963953810788816</v>
      </c>
      <c r="AH371" s="105">
        <f>(X371/Население_20!C$2)*100000</f>
        <v>33.144778700913477</v>
      </c>
      <c r="AI371" s="105">
        <f>(Y371/Население_20!D$2)*100000</f>
        <v>35.892900155853255</v>
      </c>
      <c r="AJ371" s="105">
        <f>(Z371/Население_20!E$2)*100000</f>
        <v>45.891411929258233</v>
      </c>
      <c r="AK371" s="105">
        <f>(AA371/Население_20!F$2)*100000</f>
        <v>59.368798760431673</v>
      </c>
      <c r="AL371" s="105">
        <f>(AB371/Население_20!G$2)*100000</f>
        <v>66.009272000066986</v>
      </c>
      <c r="AM371" s="105">
        <f>(AC371/Население_20!H$2)*100000</f>
        <v>71.425697155044062</v>
      </c>
      <c r="AN371" s="105">
        <f>(AD371/Население_20!I$2)*100000</f>
        <v>53.063065453291237</v>
      </c>
      <c r="AO371" s="105">
        <f>(AE371/Население_20!J$2)*100000</f>
        <v>39.412724382162892</v>
      </c>
    </row>
    <row r="372" spans="1:41" x14ac:dyDescent="0.3">
      <c r="A372" s="95">
        <v>44357</v>
      </c>
      <c r="B372">
        <v>14700</v>
      </c>
      <c r="C372">
        <v>34337</v>
      </c>
      <c r="D372">
        <v>63003</v>
      </c>
      <c r="E372">
        <v>77621</v>
      </c>
      <c r="F372">
        <v>82651</v>
      </c>
      <c r="G372">
        <v>76666</v>
      </c>
      <c r="H372">
        <v>51692</v>
      </c>
      <c r="I372">
        <v>17773</v>
      </c>
      <c r="J372">
        <v>1547</v>
      </c>
      <c r="K372">
        <f t="shared" si="1114"/>
        <v>419990</v>
      </c>
      <c r="L372">
        <f t="shared" si="1115"/>
        <v>5</v>
      </c>
      <c r="M372">
        <f t="shared" si="1116"/>
        <v>8</v>
      </c>
      <c r="N372">
        <f t="shared" si="1117"/>
        <v>15</v>
      </c>
      <c r="O372">
        <f t="shared" si="1118"/>
        <v>15</v>
      </c>
      <c r="P372">
        <f t="shared" si="1119"/>
        <v>24</v>
      </c>
      <c r="Q372">
        <f t="shared" si="1120"/>
        <v>25</v>
      </c>
      <c r="R372">
        <f t="shared" si="1121"/>
        <v>25</v>
      </c>
      <c r="S372">
        <f t="shared" si="1122"/>
        <v>13</v>
      </c>
      <c r="T372">
        <f t="shared" si="1123"/>
        <v>1</v>
      </c>
      <c r="U372">
        <f t="shared" si="1124"/>
        <v>131</v>
      </c>
      <c r="V372">
        <f t="shared" si="1125"/>
        <v>132</v>
      </c>
      <c r="W372">
        <f t="shared" si="1126"/>
        <v>185</v>
      </c>
      <c r="X372">
        <f t="shared" si="1127"/>
        <v>290</v>
      </c>
      <c r="Y372">
        <f t="shared" si="1128"/>
        <v>332</v>
      </c>
      <c r="Z372">
        <f t="shared" si="1129"/>
        <v>396</v>
      </c>
      <c r="AA372">
        <f t="shared" si="1130"/>
        <v>482</v>
      </c>
      <c r="AB372">
        <f t="shared" si="1131"/>
        <v>426</v>
      </c>
      <c r="AC372">
        <f t="shared" si="1132"/>
        <v>201</v>
      </c>
      <c r="AD372">
        <f t="shared" si="1133"/>
        <v>20</v>
      </c>
      <c r="AE372">
        <f t="shared" si="1134"/>
        <v>2464</v>
      </c>
      <c r="AF372" s="105">
        <f>(V372/Население_20!A$2)*100000</f>
        <v>10.051383892809605</v>
      </c>
      <c r="AG372" s="105">
        <f>(W372/Население_20!B$2)*100000</f>
        <v>27.578763457691196</v>
      </c>
      <c r="AH372" s="105">
        <f>(X372/Население_20!C$2)*100000</f>
        <v>30.417676655901605</v>
      </c>
      <c r="AI372" s="105">
        <f>(Y372/Население_20!D$2)*100000</f>
        <v>31.608601728762022</v>
      </c>
      <c r="AJ372" s="105">
        <f>(Z372/Население_20!E$2)*100000</f>
        <v>41.396353357599679</v>
      </c>
      <c r="AK372" s="105">
        <f>(AA372/Население_20!F$2)*100000</f>
        <v>52.409818685948835</v>
      </c>
      <c r="AL372" s="105">
        <f>(AB372/Население_20!G$2)*100000</f>
        <v>59.450211145937708</v>
      </c>
      <c r="AM372" s="105">
        <f>(AC372/Население_20!H$2)*100000</f>
        <v>67.401714216731733</v>
      </c>
      <c r="AN372" s="105">
        <f>(AD372/Население_20!I$2)*100000</f>
        <v>53.063065453291237</v>
      </c>
      <c r="AO372" s="105">
        <f>(AE372/Население_20!J$2)*100000</f>
        <v>35.624707585344602</v>
      </c>
    </row>
    <row r="373" spans="1:41" x14ac:dyDescent="0.3">
      <c r="A373" s="95">
        <v>44358</v>
      </c>
      <c r="B373">
        <v>14705</v>
      </c>
      <c r="C373">
        <v>34344</v>
      </c>
      <c r="D373">
        <v>63017</v>
      </c>
      <c r="E373">
        <v>77636</v>
      </c>
      <c r="F373">
        <v>82668</v>
      </c>
      <c r="G373">
        <v>76688</v>
      </c>
      <c r="H373">
        <v>51706</v>
      </c>
      <c r="I373">
        <v>17778</v>
      </c>
      <c r="J373">
        <v>1548</v>
      </c>
      <c r="K373">
        <f t="shared" si="1114"/>
        <v>420090</v>
      </c>
      <c r="L373">
        <f t="shared" si="1115"/>
        <v>5</v>
      </c>
      <c r="M373">
        <f t="shared" si="1116"/>
        <v>7</v>
      </c>
      <c r="N373">
        <f t="shared" si="1117"/>
        <v>14</v>
      </c>
      <c r="O373">
        <f t="shared" si="1118"/>
        <v>15</v>
      </c>
      <c r="P373">
        <f t="shared" si="1119"/>
        <v>17</v>
      </c>
      <c r="Q373">
        <f t="shared" si="1120"/>
        <v>22</v>
      </c>
      <c r="R373">
        <f t="shared" si="1121"/>
        <v>14</v>
      </c>
      <c r="S373">
        <f t="shared" si="1122"/>
        <v>5</v>
      </c>
      <c r="T373">
        <f t="shared" si="1123"/>
        <v>1</v>
      </c>
      <c r="U373">
        <f t="shared" si="1124"/>
        <v>100</v>
      </c>
      <c r="V373">
        <f t="shared" si="1125"/>
        <v>126</v>
      </c>
      <c r="W373">
        <f t="shared" si="1126"/>
        <v>176</v>
      </c>
      <c r="X373">
        <f t="shared" si="1127"/>
        <v>276</v>
      </c>
      <c r="Y373">
        <f t="shared" si="1128"/>
        <v>308</v>
      </c>
      <c r="Z373">
        <f t="shared" si="1129"/>
        <v>360</v>
      </c>
      <c r="AA373">
        <f t="shared" si="1130"/>
        <v>445</v>
      </c>
      <c r="AB373">
        <f t="shared" si="1131"/>
        <v>387</v>
      </c>
      <c r="AC373">
        <f t="shared" si="1132"/>
        <v>174</v>
      </c>
      <c r="AD373">
        <f t="shared" si="1133"/>
        <v>19</v>
      </c>
      <c r="AE373">
        <f t="shared" si="1134"/>
        <v>2271</v>
      </c>
      <c r="AF373" s="105">
        <f>(V373/Население_20!A$2)*100000</f>
        <v>9.5945028067728053</v>
      </c>
      <c r="AG373" s="105">
        <f>(W373/Население_20!B$2)*100000</f>
        <v>26.237093884073783</v>
      </c>
      <c r="AH373" s="105">
        <f>(X373/Население_20!C$2)*100000</f>
        <v>28.94923709320291</v>
      </c>
      <c r="AI373" s="105">
        <f>(Y373/Население_20!D$2)*100000</f>
        <v>29.323642567646694</v>
      </c>
      <c r="AJ373" s="105">
        <f>(Z373/Население_20!E$2)*100000</f>
        <v>37.6330485069088</v>
      </c>
      <c r="AK373" s="105">
        <f>(AA373/Население_20!F$2)*100000</f>
        <v>48.38665833038845</v>
      </c>
      <c r="AL373" s="105">
        <f>(AB373/Население_20!G$2)*100000</f>
        <v>54.007586181872988</v>
      </c>
      <c r="AM373" s="105">
        <f>(AC373/Население_20!H$2)*100000</f>
        <v>58.347752605528953</v>
      </c>
      <c r="AN373" s="105">
        <f>(AD373/Население_20!I$2)*100000</f>
        <v>50.409912180626669</v>
      </c>
      <c r="AO373" s="105">
        <f>(AE373/Население_20!J$2)*100000</f>
        <v>32.834298265550963</v>
      </c>
    </row>
    <row r="374" spans="1:41" x14ac:dyDescent="0.3">
      <c r="A374" s="95">
        <v>44359</v>
      </c>
      <c r="B374">
        <v>14710</v>
      </c>
      <c r="C374">
        <v>34352</v>
      </c>
      <c r="D374">
        <v>63026</v>
      </c>
      <c r="E374">
        <v>77651</v>
      </c>
      <c r="F374">
        <v>82687</v>
      </c>
      <c r="G374">
        <v>76717</v>
      </c>
      <c r="H374">
        <v>51729</v>
      </c>
      <c r="I374">
        <v>17792</v>
      </c>
      <c r="J374">
        <v>1549</v>
      </c>
      <c r="K374">
        <f t="shared" si="1114"/>
        <v>420213</v>
      </c>
      <c r="L374">
        <f t="shared" si="1115"/>
        <v>5</v>
      </c>
      <c r="M374">
        <f t="shared" si="1116"/>
        <v>8</v>
      </c>
      <c r="N374">
        <f t="shared" si="1117"/>
        <v>9</v>
      </c>
      <c r="O374">
        <f t="shared" si="1118"/>
        <v>15</v>
      </c>
      <c r="P374">
        <f t="shared" si="1119"/>
        <v>19</v>
      </c>
      <c r="Q374">
        <f t="shared" si="1120"/>
        <v>29</v>
      </c>
      <c r="R374">
        <f t="shared" si="1121"/>
        <v>23</v>
      </c>
      <c r="S374">
        <f t="shared" si="1122"/>
        <v>14</v>
      </c>
      <c r="T374">
        <f t="shared" si="1123"/>
        <v>1</v>
      </c>
      <c r="U374">
        <f t="shared" si="1124"/>
        <v>123</v>
      </c>
      <c r="V374">
        <f t="shared" si="1125"/>
        <v>122</v>
      </c>
      <c r="W374">
        <f t="shared" si="1126"/>
        <v>167</v>
      </c>
      <c r="X374">
        <f t="shared" si="1127"/>
        <v>245</v>
      </c>
      <c r="Y374">
        <f t="shared" si="1128"/>
        <v>284</v>
      </c>
      <c r="Z374">
        <f t="shared" si="1129"/>
        <v>341</v>
      </c>
      <c r="AA374">
        <f t="shared" si="1130"/>
        <v>408</v>
      </c>
      <c r="AB374">
        <f t="shared" si="1131"/>
        <v>358</v>
      </c>
      <c r="AC374">
        <f t="shared" si="1132"/>
        <v>165</v>
      </c>
      <c r="AD374">
        <f t="shared" si="1133"/>
        <v>17</v>
      </c>
      <c r="AE374">
        <f t="shared" si="1134"/>
        <v>2107</v>
      </c>
      <c r="AF374" s="105">
        <f>(V374/Население_20!A$2)*100000</f>
        <v>9.2899154160816053</v>
      </c>
      <c r="AG374" s="105">
        <f>(W374/Население_20!B$2)*100000</f>
        <v>24.895424310456377</v>
      </c>
      <c r="AH374" s="105">
        <f>(X374/Население_20!C$2)*100000</f>
        <v>25.697692347227218</v>
      </c>
      <c r="AI374" s="105">
        <f>(Y374/Население_20!D$2)*100000</f>
        <v>27.038683406531369</v>
      </c>
      <c r="AJ374" s="105">
        <f>(Z374/Население_20!E$2)*100000</f>
        <v>35.646859835710835</v>
      </c>
      <c r="AK374" s="105">
        <f>(AA374/Население_20!F$2)*100000</f>
        <v>44.363497974828064</v>
      </c>
      <c r="AL374" s="105">
        <f>(AB374/Население_20!G$2)*100000</f>
        <v>49.960506080388967</v>
      </c>
      <c r="AM374" s="105">
        <f>(AC374/Население_20!H$2)*100000</f>
        <v>55.329765401794702</v>
      </c>
      <c r="AN374" s="105">
        <f>(AD374/Население_20!I$2)*100000</f>
        <v>45.103605635297548</v>
      </c>
      <c r="AO374" s="105">
        <f>(AE374/Население_20!J$2)*100000</f>
        <v>30.463173247695238</v>
      </c>
    </row>
    <row r="375" spans="1:41" x14ac:dyDescent="0.3">
      <c r="A375" s="95">
        <v>44360</v>
      </c>
      <c r="B375">
        <v>14716</v>
      </c>
      <c r="C375">
        <v>34361</v>
      </c>
      <c r="D375">
        <v>63032</v>
      </c>
      <c r="E375">
        <v>77664</v>
      </c>
      <c r="F375">
        <v>82698</v>
      </c>
      <c r="G375">
        <v>76729</v>
      </c>
      <c r="H375">
        <v>51745</v>
      </c>
      <c r="I375">
        <v>17798</v>
      </c>
      <c r="J375">
        <v>1551</v>
      </c>
      <c r="K375">
        <f t="shared" si="1114"/>
        <v>420294</v>
      </c>
      <c r="L375">
        <f t="shared" si="1115"/>
        <v>6</v>
      </c>
      <c r="M375">
        <f t="shared" si="1116"/>
        <v>9</v>
      </c>
      <c r="N375">
        <f t="shared" si="1117"/>
        <v>6</v>
      </c>
      <c r="O375">
        <f t="shared" si="1118"/>
        <v>13</v>
      </c>
      <c r="P375">
        <f t="shared" si="1119"/>
        <v>11</v>
      </c>
      <c r="Q375">
        <f t="shared" si="1120"/>
        <v>12</v>
      </c>
      <c r="R375">
        <f t="shared" si="1121"/>
        <v>16</v>
      </c>
      <c r="S375">
        <f t="shared" si="1122"/>
        <v>6</v>
      </c>
      <c r="T375">
        <f t="shared" si="1123"/>
        <v>2</v>
      </c>
      <c r="U375">
        <f t="shared" si="1124"/>
        <v>81</v>
      </c>
      <c r="V375">
        <f t="shared" si="1125"/>
        <v>120</v>
      </c>
      <c r="W375">
        <f t="shared" si="1126"/>
        <v>166</v>
      </c>
      <c r="X375">
        <f t="shared" si="1127"/>
        <v>232</v>
      </c>
      <c r="Y375">
        <f t="shared" si="1128"/>
        <v>280</v>
      </c>
      <c r="Z375">
        <f t="shared" si="1129"/>
        <v>337</v>
      </c>
      <c r="AA375">
        <f t="shared" si="1130"/>
        <v>398</v>
      </c>
      <c r="AB375">
        <f t="shared" si="1131"/>
        <v>359</v>
      </c>
      <c r="AC375">
        <f t="shared" si="1132"/>
        <v>164</v>
      </c>
      <c r="AD375">
        <f t="shared" si="1133"/>
        <v>17</v>
      </c>
      <c r="AE375">
        <f t="shared" si="1134"/>
        <v>2073</v>
      </c>
      <c r="AF375" s="105">
        <f>(V375/Население_20!A$2)*100000</f>
        <v>9.1376217207360053</v>
      </c>
      <c r="AG375" s="105">
        <f>(W375/Население_20!B$2)*100000</f>
        <v>24.746349913387775</v>
      </c>
      <c r="AH375" s="105">
        <f>(X375/Население_20!C$2)*100000</f>
        <v>24.334141324721283</v>
      </c>
      <c r="AI375" s="105">
        <f>(Y375/Население_20!D$2)*100000</f>
        <v>26.65785687967881</v>
      </c>
      <c r="AJ375" s="105">
        <f>(Z375/Население_20!E$2)*100000</f>
        <v>35.22871485230074</v>
      </c>
      <c r="AK375" s="105">
        <f>(AA375/Население_20!F$2)*100000</f>
        <v>43.276157338190117</v>
      </c>
      <c r="AL375" s="105">
        <f>(AB375/Население_20!G$2)*100000</f>
        <v>50.100060566647038</v>
      </c>
      <c r="AM375" s="105">
        <f>(AC375/Население_20!H$2)*100000</f>
        <v>54.994433490268669</v>
      </c>
      <c r="AN375" s="105">
        <f>(AD375/Население_20!I$2)*100000</f>
        <v>45.103605635297548</v>
      </c>
      <c r="AO375" s="105">
        <f>(AE375/Население_20!J$2)*100000</f>
        <v>29.971598548871487</v>
      </c>
    </row>
    <row r="376" spans="1:41" x14ac:dyDescent="0.3">
      <c r="A376" s="95">
        <v>44361</v>
      </c>
      <c r="B376">
        <v>14717</v>
      </c>
      <c r="C376">
        <v>34364</v>
      </c>
      <c r="D376">
        <v>63036</v>
      </c>
      <c r="E376">
        <v>77668</v>
      </c>
      <c r="F376">
        <v>82705</v>
      </c>
      <c r="G376">
        <v>76741</v>
      </c>
      <c r="H376">
        <v>51751</v>
      </c>
      <c r="I376">
        <v>17802</v>
      </c>
      <c r="J376">
        <v>1552</v>
      </c>
      <c r="K376">
        <f t="shared" ref="K376:K382" si="1135">SUM(B376:J376)</f>
        <v>420336</v>
      </c>
      <c r="L376">
        <f t="shared" ref="L376:L381" si="1136">B376-B375</f>
        <v>1</v>
      </c>
      <c r="M376">
        <f t="shared" ref="M376:M381" si="1137">C376-C375</f>
        <v>3</v>
      </c>
      <c r="N376">
        <f t="shared" ref="N376:N381" si="1138">D376-D375</f>
        <v>4</v>
      </c>
      <c r="O376">
        <f t="shared" ref="O376:O381" si="1139">E376-E375</f>
        <v>4</v>
      </c>
      <c r="P376">
        <f t="shared" ref="P376:P381" si="1140">F376-F375</f>
        <v>7</v>
      </c>
      <c r="Q376">
        <f t="shared" ref="Q376:Q381" si="1141">G376-G375</f>
        <v>12</v>
      </c>
      <c r="R376">
        <f t="shared" ref="R376:R381" si="1142">H376-H375</f>
        <v>6</v>
      </c>
      <c r="S376">
        <f t="shared" ref="S376:S381" si="1143">I376-I375</f>
        <v>4</v>
      </c>
      <c r="T376">
        <f t="shared" ref="T376:T381" si="1144">J376-J375</f>
        <v>1</v>
      </c>
      <c r="U376">
        <f t="shared" ref="U376:U381" si="1145">K376-K375</f>
        <v>42</v>
      </c>
      <c r="V376">
        <f t="shared" ref="V376:V381" si="1146">SUM(L363:L376)</f>
        <v>120</v>
      </c>
      <c r="W376">
        <f t="shared" ref="W376:W381" si="1147">SUM(M363:M376)</f>
        <v>162</v>
      </c>
      <c r="X376">
        <f t="shared" ref="X376:X381" si="1148">SUM(N363:N376)</f>
        <v>232</v>
      </c>
      <c r="Y376">
        <f t="shared" ref="Y376:Y381" si="1149">SUM(O363:O376)</f>
        <v>276</v>
      </c>
      <c r="Z376">
        <f t="shared" ref="Z376:Z381" si="1150">SUM(P363:P376)</f>
        <v>337</v>
      </c>
      <c r="AA376">
        <f t="shared" ref="AA376:AA381" si="1151">SUM(Q363:Q376)</f>
        <v>402</v>
      </c>
      <c r="AB376">
        <f t="shared" ref="AB376:AB381" si="1152">SUM(R363:R376)</f>
        <v>353</v>
      </c>
      <c r="AC376">
        <f t="shared" ref="AC376:AC381" si="1153">SUM(S363:S376)</f>
        <v>162</v>
      </c>
      <c r="AD376">
        <f t="shared" ref="AD376:AD381" si="1154">SUM(T363:T376)</f>
        <v>18</v>
      </c>
      <c r="AE376">
        <f t="shared" ref="AE376:AE381" si="1155">SUM(U363:U376)</f>
        <v>2062</v>
      </c>
      <c r="AF376" s="105">
        <f>(V376/Население_20!A$2)*100000</f>
        <v>9.1376217207360053</v>
      </c>
      <c r="AG376" s="105">
        <f>(W376/Население_20!B$2)*100000</f>
        <v>24.150052325113371</v>
      </c>
      <c r="AH376" s="105">
        <f>(X376/Население_20!C$2)*100000</f>
        <v>24.334141324721283</v>
      </c>
      <c r="AI376" s="105">
        <f>(Y376/Население_20!D$2)*100000</f>
        <v>26.277030352826259</v>
      </c>
      <c r="AJ376" s="105">
        <f>(Z376/Население_20!E$2)*100000</f>
        <v>35.22871485230074</v>
      </c>
      <c r="AK376" s="105">
        <f>(AA376/Население_20!F$2)*100000</f>
        <v>43.711093592845302</v>
      </c>
      <c r="AL376" s="105">
        <f>(AB376/Население_20!G$2)*100000</f>
        <v>49.262733649098614</v>
      </c>
      <c r="AM376" s="105">
        <f>(AC376/Население_20!H$2)*100000</f>
        <v>54.323769667216617</v>
      </c>
      <c r="AN376" s="105">
        <f>(AD376/Население_20!I$2)*100000</f>
        <v>47.756758907962109</v>
      </c>
      <c r="AO376" s="105">
        <f>(AE376/Население_20!J$2)*100000</f>
        <v>29.812559675722632</v>
      </c>
    </row>
    <row r="377" spans="1:41" x14ac:dyDescent="0.3">
      <c r="A377" s="95">
        <v>44362</v>
      </c>
      <c r="B377">
        <v>14729</v>
      </c>
      <c r="C377">
        <v>34380</v>
      </c>
      <c r="D377">
        <v>63046</v>
      </c>
      <c r="E377">
        <v>77688</v>
      </c>
      <c r="F377">
        <v>82739</v>
      </c>
      <c r="G377">
        <v>76768</v>
      </c>
      <c r="H377">
        <v>51771</v>
      </c>
      <c r="I377">
        <v>17820</v>
      </c>
      <c r="J377">
        <v>1552</v>
      </c>
      <c r="K377">
        <f t="shared" si="1135"/>
        <v>420493</v>
      </c>
      <c r="L377">
        <f t="shared" si="1136"/>
        <v>12</v>
      </c>
      <c r="M377">
        <f t="shared" si="1137"/>
        <v>16</v>
      </c>
      <c r="N377">
        <f t="shared" si="1138"/>
        <v>10</v>
      </c>
      <c r="O377">
        <f t="shared" si="1139"/>
        <v>20</v>
      </c>
      <c r="P377">
        <f t="shared" si="1140"/>
        <v>34</v>
      </c>
      <c r="Q377">
        <f t="shared" si="1141"/>
        <v>27</v>
      </c>
      <c r="R377">
        <f t="shared" si="1142"/>
        <v>20</v>
      </c>
      <c r="S377">
        <f t="shared" si="1143"/>
        <v>18</v>
      </c>
      <c r="T377">
        <f t="shared" si="1144"/>
        <v>0</v>
      </c>
      <c r="U377">
        <f t="shared" si="1145"/>
        <v>157</v>
      </c>
      <c r="V377">
        <f t="shared" si="1146"/>
        <v>112</v>
      </c>
      <c r="W377">
        <f t="shared" si="1147"/>
        <v>153</v>
      </c>
      <c r="X377">
        <f t="shared" si="1148"/>
        <v>211</v>
      </c>
      <c r="Y377">
        <f t="shared" si="1149"/>
        <v>249</v>
      </c>
      <c r="Z377">
        <f t="shared" si="1150"/>
        <v>326</v>
      </c>
      <c r="AA377">
        <f t="shared" si="1151"/>
        <v>367</v>
      </c>
      <c r="AB377">
        <f t="shared" si="1152"/>
        <v>325</v>
      </c>
      <c r="AC377">
        <f t="shared" si="1153"/>
        <v>154</v>
      </c>
      <c r="AD377">
        <f t="shared" si="1154"/>
        <v>19</v>
      </c>
      <c r="AE377">
        <f t="shared" si="1155"/>
        <v>1916</v>
      </c>
      <c r="AF377" s="105">
        <f>(V377/Население_20!A$2)*100000</f>
        <v>8.5284469393536053</v>
      </c>
      <c r="AG377" s="105">
        <f>(W377/Население_20!B$2)*100000</f>
        <v>22.808382751495962</v>
      </c>
      <c r="AH377" s="105">
        <f>(X377/Население_20!C$2)*100000</f>
        <v>22.131481980673236</v>
      </c>
      <c r="AI377" s="105">
        <f>(Y377/Население_20!D$2)*100000</f>
        <v>23.706451296571515</v>
      </c>
      <c r="AJ377" s="105">
        <f>(Z377/Население_20!E$2)*100000</f>
        <v>34.078816147922971</v>
      </c>
      <c r="AK377" s="105">
        <f>(AA377/Население_20!F$2)*100000</f>
        <v>39.905401364612501</v>
      </c>
      <c r="AL377" s="105">
        <f>(AB377/Население_20!G$2)*100000</f>
        <v>45.355208033872664</v>
      </c>
      <c r="AM377" s="105">
        <f>(AC377/Население_20!H$2)*100000</f>
        <v>51.641114375008385</v>
      </c>
      <c r="AN377" s="105">
        <f>(AD377/Население_20!I$2)*100000</f>
        <v>50.409912180626669</v>
      </c>
      <c r="AO377" s="105">
        <f>(AE377/Население_20!J$2)*100000</f>
        <v>27.701680086655941</v>
      </c>
    </row>
    <row r="378" spans="1:41" x14ac:dyDescent="0.3">
      <c r="A378" s="95">
        <v>44363</v>
      </c>
      <c r="B378">
        <v>14739</v>
      </c>
      <c r="C378">
        <v>34395</v>
      </c>
      <c r="D378">
        <v>63070</v>
      </c>
      <c r="E378">
        <v>77711</v>
      </c>
      <c r="F378">
        <v>82764</v>
      </c>
      <c r="G378">
        <v>76791</v>
      </c>
      <c r="H378">
        <v>51796</v>
      </c>
      <c r="I378">
        <v>17834</v>
      </c>
      <c r="J378">
        <v>1554</v>
      </c>
      <c r="K378">
        <f t="shared" si="1135"/>
        <v>420654</v>
      </c>
      <c r="L378">
        <f t="shared" si="1136"/>
        <v>10</v>
      </c>
      <c r="M378">
        <f t="shared" si="1137"/>
        <v>15</v>
      </c>
      <c r="N378">
        <f t="shared" si="1138"/>
        <v>24</v>
      </c>
      <c r="O378">
        <f t="shared" si="1139"/>
        <v>23</v>
      </c>
      <c r="P378">
        <f t="shared" si="1140"/>
        <v>25</v>
      </c>
      <c r="Q378">
        <f t="shared" si="1141"/>
        <v>23</v>
      </c>
      <c r="R378">
        <f t="shared" si="1142"/>
        <v>25</v>
      </c>
      <c r="S378">
        <f t="shared" si="1143"/>
        <v>14</v>
      </c>
      <c r="T378">
        <f t="shared" si="1144"/>
        <v>2</v>
      </c>
      <c r="U378">
        <f t="shared" si="1145"/>
        <v>161</v>
      </c>
      <c r="V378">
        <f t="shared" si="1146"/>
        <v>109</v>
      </c>
      <c r="W378">
        <f t="shared" si="1147"/>
        <v>147</v>
      </c>
      <c r="X378">
        <f t="shared" si="1148"/>
        <v>196</v>
      </c>
      <c r="Y378">
        <f t="shared" si="1149"/>
        <v>247</v>
      </c>
      <c r="Z378">
        <f t="shared" si="1150"/>
        <v>314</v>
      </c>
      <c r="AA378">
        <f t="shared" si="1151"/>
        <v>346</v>
      </c>
      <c r="AB378">
        <f t="shared" si="1152"/>
        <v>310</v>
      </c>
      <c r="AC378">
        <f t="shared" si="1153"/>
        <v>152</v>
      </c>
      <c r="AD378">
        <f t="shared" si="1154"/>
        <v>20</v>
      </c>
      <c r="AE378">
        <f t="shared" si="1155"/>
        <v>1841</v>
      </c>
      <c r="AF378" s="105">
        <f>(V378/Население_20!A$2)*100000</f>
        <v>8.3000063963352044</v>
      </c>
      <c r="AG378" s="105">
        <f>(W378/Население_20!B$2)*100000</f>
        <v>21.913936369084357</v>
      </c>
      <c r="AH378" s="105">
        <f>(X378/Население_20!C$2)*100000</f>
        <v>20.558153877781777</v>
      </c>
      <c r="AI378" s="105">
        <f>(Y378/Население_20!D$2)*100000</f>
        <v>23.516038033145236</v>
      </c>
      <c r="AJ378" s="105">
        <f>(Z378/Население_20!E$2)*100000</f>
        <v>32.824381197692674</v>
      </c>
      <c r="AK378" s="105">
        <f>(AA378/Население_20!F$2)*100000</f>
        <v>37.621986027672818</v>
      </c>
      <c r="AL378" s="105">
        <f>(AB378/Население_20!G$2)*100000</f>
        <v>43.261890740001618</v>
      </c>
      <c r="AM378" s="105">
        <f>(AC378/Население_20!H$2)*100000</f>
        <v>50.970450551956333</v>
      </c>
      <c r="AN378" s="105">
        <f>(AD378/Население_20!I$2)*100000</f>
        <v>53.063065453291237</v>
      </c>
      <c r="AO378" s="105">
        <f>(AE378/Население_20!J$2)*100000</f>
        <v>26.617324133368268</v>
      </c>
    </row>
    <row r="379" spans="1:41" x14ac:dyDescent="0.3">
      <c r="A379" s="95">
        <v>44364</v>
      </c>
      <c r="B379">
        <v>14744</v>
      </c>
      <c r="C379">
        <v>34400</v>
      </c>
      <c r="D379">
        <v>63084</v>
      </c>
      <c r="E379">
        <v>77725</v>
      </c>
      <c r="F379">
        <v>82781</v>
      </c>
      <c r="G379">
        <v>76810</v>
      </c>
      <c r="H379">
        <v>51809</v>
      </c>
      <c r="I379">
        <v>17842</v>
      </c>
      <c r="J379">
        <v>1554</v>
      </c>
      <c r="K379">
        <f t="shared" si="1135"/>
        <v>420749</v>
      </c>
      <c r="L379">
        <f t="shared" si="1136"/>
        <v>5</v>
      </c>
      <c r="M379">
        <f t="shared" si="1137"/>
        <v>5</v>
      </c>
      <c r="N379">
        <f t="shared" si="1138"/>
        <v>14</v>
      </c>
      <c r="O379">
        <f t="shared" si="1139"/>
        <v>14</v>
      </c>
      <c r="P379">
        <f t="shared" si="1140"/>
        <v>17</v>
      </c>
      <c r="Q379">
        <f t="shared" si="1141"/>
        <v>19</v>
      </c>
      <c r="R379">
        <f t="shared" si="1142"/>
        <v>13</v>
      </c>
      <c r="S379">
        <f t="shared" si="1143"/>
        <v>8</v>
      </c>
      <c r="T379">
        <f t="shared" si="1144"/>
        <v>0</v>
      </c>
      <c r="U379">
        <f t="shared" si="1145"/>
        <v>95</v>
      </c>
      <c r="V379">
        <f t="shared" si="1146"/>
        <v>99</v>
      </c>
      <c r="W379">
        <f t="shared" si="1147"/>
        <v>139</v>
      </c>
      <c r="X379">
        <f t="shared" si="1148"/>
        <v>187</v>
      </c>
      <c r="Y379">
        <f t="shared" si="1149"/>
        <v>235</v>
      </c>
      <c r="Z379">
        <f t="shared" si="1150"/>
        <v>305</v>
      </c>
      <c r="AA379">
        <f t="shared" si="1151"/>
        <v>329</v>
      </c>
      <c r="AB379">
        <f t="shared" si="1152"/>
        <v>281</v>
      </c>
      <c r="AC379">
        <f t="shared" si="1153"/>
        <v>147</v>
      </c>
      <c r="AD379">
        <f t="shared" si="1154"/>
        <v>17</v>
      </c>
      <c r="AE379">
        <f t="shared" si="1155"/>
        <v>1739</v>
      </c>
      <c r="AF379" s="105">
        <f>(V379/Население_20!A$2)*100000</f>
        <v>7.5385379196072044</v>
      </c>
      <c r="AG379" s="105">
        <f>(W379/Население_20!B$2)*100000</f>
        <v>20.721341192535547</v>
      </c>
      <c r="AH379" s="105">
        <f>(X379/Население_20!C$2)*100000</f>
        <v>19.614157016046899</v>
      </c>
      <c r="AI379" s="105">
        <f>(Y379/Население_20!D$2)*100000</f>
        <v>22.373558452587574</v>
      </c>
      <c r="AJ379" s="105">
        <f>(Z379/Население_20!E$2)*100000</f>
        <v>31.883554985019956</v>
      </c>
      <c r="AK379" s="105">
        <f>(AA379/Население_20!F$2)*100000</f>
        <v>35.773506945388313</v>
      </c>
      <c r="AL379" s="105">
        <f>(AB379/Население_20!G$2)*100000</f>
        <v>39.214810638517591</v>
      </c>
      <c r="AM379" s="105">
        <f>(AC379/Население_20!H$2)*100000</f>
        <v>49.293790994326187</v>
      </c>
      <c r="AN379" s="105">
        <f>(AD379/Население_20!I$2)*100000</f>
        <v>45.103605635297548</v>
      </c>
      <c r="AO379" s="105">
        <f>(AE379/Население_20!J$2)*100000</f>
        <v>25.142600036897019</v>
      </c>
    </row>
    <row r="380" spans="1:41" x14ac:dyDescent="0.3">
      <c r="A380" s="95">
        <v>44365</v>
      </c>
      <c r="B380">
        <v>14749</v>
      </c>
      <c r="C380">
        <v>34403</v>
      </c>
      <c r="D380">
        <v>63099</v>
      </c>
      <c r="E380">
        <v>77741</v>
      </c>
      <c r="F380">
        <v>82797</v>
      </c>
      <c r="G380">
        <v>76835</v>
      </c>
      <c r="H380">
        <v>51832</v>
      </c>
      <c r="I380">
        <v>17849</v>
      </c>
      <c r="J380">
        <v>1554</v>
      </c>
      <c r="K380">
        <f t="shared" si="1135"/>
        <v>420859</v>
      </c>
      <c r="L380">
        <f t="shared" si="1136"/>
        <v>5</v>
      </c>
      <c r="M380">
        <f t="shared" si="1137"/>
        <v>3</v>
      </c>
      <c r="N380">
        <f t="shared" si="1138"/>
        <v>15</v>
      </c>
      <c r="O380">
        <f t="shared" si="1139"/>
        <v>16</v>
      </c>
      <c r="P380">
        <f t="shared" si="1140"/>
        <v>16</v>
      </c>
      <c r="Q380">
        <f t="shared" si="1141"/>
        <v>25</v>
      </c>
      <c r="R380">
        <f t="shared" si="1142"/>
        <v>23</v>
      </c>
      <c r="S380">
        <f t="shared" si="1143"/>
        <v>7</v>
      </c>
      <c r="T380">
        <f t="shared" si="1144"/>
        <v>0</v>
      </c>
      <c r="U380">
        <f t="shared" si="1145"/>
        <v>110</v>
      </c>
      <c r="V380">
        <f t="shared" si="1146"/>
        <v>91</v>
      </c>
      <c r="W380">
        <f t="shared" si="1147"/>
        <v>122</v>
      </c>
      <c r="X380">
        <f t="shared" si="1148"/>
        <v>183</v>
      </c>
      <c r="Y380">
        <f t="shared" si="1149"/>
        <v>232</v>
      </c>
      <c r="Z380">
        <f t="shared" si="1150"/>
        <v>283</v>
      </c>
      <c r="AA380">
        <f t="shared" si="1151"/>
        <v>333</v>
      </c>
      <c r="AB380">
        <f t="shared" si="1152"/>
        <v>280</v>
      </c>
      <c r="AC380">
        <f t="shared" si="1153"/>
        <v>139</v>
      </c>
      <c r="AD380">
        <f t="shared" si="1154"/>
        <v>16</v>
      </c>
      <c r="AE380">
        <f t="shared" si="1155"/>
        <v>1679</v>
      </c>
      <c r="AF380" s="105">
        <f>(V380/Население_20!A$2)*100000</f>
        <v>6.9293631382248044</v>
      </c>
      <c r="AG380" s="105">
        <f>(W380/Население_20!B$2)*100000</f>
        <v>18.187076442369328</v>
      </c>
      <c r="AH380" s="105">
        <f>(X380/Население_20!C$2)*100000</f>
        <v>19.194602855275839</v>
      </c>
      <c r="AI380" s="105">
        <f>(Y380/Население_20!D$2)*100000</f>
        <v>22.087938557448158</v>
      </c>
      <c r="AJ380" s="105">
        <f>(Z380/Население_20!E$2)*100000</f>
        <v>29.583757576264418</v>
      </c>
      <c r="AK380" s="105">
        <f>(AA380/Население_20!F$2)*100000</f>
        <v>36.20844320004349</v>
      </c>
      <c r="AL380" s="105">
        <f>(AB380/Население_20!G$2)*100000</f>
        <v>39.075256152259527</v>
      </c>
      <c r="AM380" s="105">
        <f>(AC380/Население_20!H$2)*100000</f>
        <v>46.611135702117956</v>
      </c>
      <c r="AN380" s="105">
        <f>(AD380/Население_20!I$2)*100000</f>
        <v>42.450452362632987</v>
      </c>
      <c r="AO380" s="105">
        <f>(AE380/Население_20!J$2)*100000</f>
        <v>24.275115274266874</v>
      </c>
    </row>
    <row r="381" spans="1:41" x14ac:dyDescent="0.3">
      <c r="A381" s="95">
        <v>44366</v>
      </c>
      <c r="B381">
        <v>14754</v>
      </c>
      <c r="C381">
        <v>34411</v>
      </c>
      <c r="D381">
        <v>63115</v>
      </c>
      <c r="E381">
        <v>77757</v>
      </c>
      <c r="F381">
        <v>82815</v>
      </c>
      <c r="G381">
        <v>76848</v>
      </c>
      <c r="H381">
        <v>51858</v>
      </c>
      <c r="I381">
        <v>17852</v>
      </c>
      <c r="J381">
        <v>1554</v>
      </c>
      <c r="K381">
        <f t="shared" si="1135"/>
        <v>420964</v>
      </c>
      <c r="L381">
        <f t="shared" si="1136"/>
        <v>5</v>
      </c>
      <c r="M381">
        <f t="shared" si="1137"/>
        <v>8</v>
      </c>
      <c r="N381">
        <f t="shared" si="1138"/>
        <v>16</v>
      </c>
      <c r="O381">
        <f t="shared" si="1139"/>
        <v>16</v>
      </c>
      <c r="P381">
        <f t="shared" si="1140"/>
        <v>18</v>
      </c>
      <c r="Q381">
        <f t="shared" si="1141"/>
        <v>13</v>
      </c>
      <c r="R381">
        <f t="shared" si="1142"/>
        <v>26</v>
      </c>
      <c r="S381">
        <f t="shared" si="1143"/>
        <v>3</v>
      </c>
      <c r="T381">
        <f t="shared" si="1144"/>
        <v>0</v>
      </c>
      <c r="U381">
        <f t="shared" si="1145"/>
        <v>105</v>
      </c>
      <c r="V381">
        <f t="shared" si="1146"/>
        <v>85</v>
      </c>
      <c r="W381">
        <f t="shared" si="1147"/>
        <v>117</v>
      </c>
      <c r="X381">
        <f t="shared" si="1148"/>
        <v>178</v>
      </c>
      <c r="Y381">
        <f t="shared" si="1149"/>
        <v>224</v>
      </c>
      <c r="Z381">
        <f t="shared" si="1150"/>
        <v>276</v>
      </c>
      <c r="AA381">
        <f t="shared" si="1151"/>
        <v>318</v>
      </c>
      <c r="AB381">
        <f t="shared" si="1152"/>
        <v>282</v>
      </c>
      <c r="AC381">
        <f t="shared" si="1153"/>
        <v>131</v>
      </c>
      <c r="AD381">
        <f t="shared" si="1154"/>
        <v>16</v>
      </c>
      <c r="AE381">
        <f t="shared" si="1155"/>
        <v>1627</v>
      </c>
      <c r="AF381" s="105">
        <f>(V381/Население_20!A$2)*100000</f>
        <v>6.4724820521880044</v>
      </c>
      <c r="AG381" s="105">
        <f>(W381/Население_20!B$2)*100000</f>
        <v>17.441704457026322</v>
      </c>
      <c r="AH381" s="105">
        <f>(X381/Население_20!C$2)*100000</f>
        <v>18.670160154312018</v>
      </c>
      <c r="AI381" s="105">
        <f>(Y381/Население_20!D$2)*100000</f>
        <v>21.326285503743048</v>
      </c>
      <c r="AJ381" s="105">
        <f>(Z381/Население_20!E$2)*100000</f>
        <v>28.852003855296747</v>
      </c>
      <c r="AK381" s="105">
        <f>(AA381/Население_20!F$2)*100000</f>
        <v>34.577432245086577</v>
      </c>
      <c r="AL381" s="105">
        <f>(AB381/Население_20!G$2)*100000</f>
        <v>39.354365124775669</v>
      </c>
      <c r="AM381" s="105">
        <f>(AC381/Население_20!H$2)*100000</f>
        <v>43.928480409909724</v>
      </c>
      <c r="AN381" s="105">
        <f>(AD381/Население_20!I$2)*100000</f>
        <v>42.450452362632987</v>
      </c>
      <c r="AO381" s="105">
        <f>(AE381/Население_20!J$2)*100000</f>
        <v>23.523295146654082</v>
      </c>
    </row>
    <row r="382" spans="1:41" x14ac:dyDescent="0.3">
      <c r="A382" s="95">
        <v>44367</v>
      </c>
      <c r="B382">
        <v>14757</v>
      </c>
      <c r="C382">
        <v>34418</v>
      </c>
      <c r="D382">
        <v>63122</v>
      </c>
      <c r="E382">
        <v>77760</v>
      </c>
      <c r="F382">
        <v>82818</v>
      </c>
      <c r="G382">
        <v>76855</v>
      </c>
      <c r="H382">
        <v>51866</v>
      </c>
      <c r="I382">
        <v>17855</v>
      </c>
      <c r="J382">
        <v>1554</v>
      </c>
      <c r="K382">
        <f t="shared" si="1135"/>
        <v>421005</v>
      </c>
      <c r="L382">
        <f t="shared" ref="L382:U389" si="1156">B382-B381</f>
        <v>3</v>
      </c>
      <c r="M382">
        <f t="shared" si="1156"/>
        <v>7</v>
      </c>
      <c r="N382">
        <f t="shared" si="1156"/>
        <v>7</v>
      </c>
      <c r="O382">
        <f t="shared" si="1156"/>
        <v>3</v>
      </c>
      <c r="P382">
        <f t="shared" si="1156"/>
        <v>3</v>
      </c>
      <c r="Q382">
        <f t="shared" si="1156"/>
        <v>7</v>
      </c>
      <c r="R382">
        <f t="shared" si="1156"/>
        <v>8</v>
      </c>
      <c r="S382">
        <f t="shared" si="1156"/>
        <v>3</v>
      </c>
      <c r="T382">
        <f t="shared" si="1156"/>
        <v>0</v>
      </c>
      <c r="U382">
        <f t="shared" si="1156"/>
        <v>41</v>
      </c>
      <c r="V382">
        <f t="shared" ref="V382:AE389" si="1157">SUM(L369:L382)</f>
        <v>86</v>
      </c>
      <c r="W382">
        <f t="shared" si="1157"/>
        <v>116</v>
      </c>
      <c r="X382">
        <f t="shared" si="1157"/>
        <v>175</v>
      </c>
      <c r="Y382">
        <f t="shared" si="1157"/>
        <v>214</v>
      </c>
      <c r="Z382">
        <f t="shared" si="1157"/>
        <v>265</v>
      </c>
      <c r="AA382">
        <f t="shared" si="1157"/>
        <v>307</v>
      </c>
      <c r="AB382">
        <f t="shared" si="1157"/>
        <v>273</v>
      </c>
      <c r="AC382">
        <f t="shared" si="1157"/>
        <v>129</v>
      </c>
      <c r="AD382">
        <f t="shared" si="1157"/>
        <v>14</v>
      </c>
      <c r="AE382">
        <f t="shared" si="1157"/>
        <v>1579</v>
      </c>
      <c r="AF382" s="105">
        <f>(V382/Население_20!A$2)*100000</f>
        <v>6.5486288998608035</v>
      </c>
      <c r="AG382" s="105">
        <f>(W382/Население_20!B$2)*100000</f>
        <v>17.292630059957723</v>
      </c>
      <c r="AH382" s="105">
        <f>(X382/Население_20!C$2)*100000</f>
        <v>18.355494533733726</v>
      </c>
      <c r="AI382" s="105">
        <f>(Y382/Население_20!D$2)*100000</f>
        <v>20.374219186611665</v>
      </c>
      <c r="AJ382" s="105">
        <f>(Z382/Население_20!E$2)*100000</f>
        <v>27.702105150918978</v>
      </c>
      <c r="AK382" s="105">
        <f>(AA382/Население_20!F$2)*100000</f>
        <v>33.381357544784841</v>
      </c>
      <c r="AL382" s="105">
        <f>(AB382/Население_20!G$2)*100000</f>
        <v>38.09837474845304</v>
      </c>
      <c r="AM382" s="105">
        <f>(AC382/Население_20!H$2)*100000</f>
        <v>43.257816586857672</v>
      </c>
      <c r="AN382" s="105">
        <f>(AD382/Население_20!I$2)*100000</f>
        <v>37.144145817303865</v>
      </c>
      <c r="AO382" s="105">
        <f>(AE382/Население_20!J$2)*100000</f>
        <v>22.829307336549967</v>
      </c>
    </row>
    <row r="383" spans="1:41" x14ac:dyDescent="0.3">
      <c r="A383" s="95">
        <v>44368</v>
      </c>
      <c r="B383">
        <v>14757</v>
      </c>
      <c r="C383">
        <v>34421</v>
      </c>
      <c r="D383">
        <v>63123</v>
      </c>
      <c r="E383">
        <v>77766</v>
      </c>
      <c r="F383">
        <v>82820</v>
      </c>
      <c r="G383">
        <v>76863</v>
      </c>
      <c r="H383">
        <v>51873</v>
      </c>
      <c r="I383">
        <v>17855</v>
      </c>
      <c r="J383">
        <v>1554</v>
      </c>
      <c r="K383">
        <f t="shared" ref="K383:K389" si="1158">SUM(B383:J383)</f>
        <v>421032</v>
      </c>
      <c r="L383">
        <f t="shared" si="1156"/>
        <v>0</v>
      </c>
      <c r="M383">
        <f t="shared" si="1156"/>
        <v>3</v>
      </c>
      <c r="N383">
        <f t="shared" si="1156"/>
        <v>1</v>
      </c>
      <c r="O383">
        <f t="shared" si="1156"/>
        <v>6</v>
      </c>
      <c r="P383">
        <f t="shared" si="1156"/>
        <v>2</v>
      </c>
      <c r="Q383">
        <f t="shared" si="1156"/>
        <v>8</v>
      </c>
      <c r="R383">
        <f t="shared" si="1156"/>
        <v>7</v>
      </c>
      <c r="S383">
        <f t="shared" si="1156"/>
        <v>0</v>
      </c>
      <c r="T383">
        <f t="shared" si="1156"/>
        <v>0</v>
      </c>
      <c r="U383">
        <f t="shared" si="1156"/>
        <v>27</v>
      </c>
      <c r="V383">
        <f t="shared" si="1157"/>
        <v>85</v>
      </c>
      <c r="W383">
        <f t="shared" si="1157"/>
        <v>115</v>
      </c>
      <c r="X383">
        <f t="shared" si="1157"/>
        <v>172</v>
      </c>
      <c r="Y383">
        <f t="shared" si="1157"/>
        <v>212</v>
      </c>
      <c r="Z383">
        <f t="shared" si="1157"/>
        <v>259</v>
      </c>
      <c r="AA383">
        <f t="shared" si="1157"/>
        <v>306</v>
      </c>
      <c r="AB383">
        <f t="shared" si="1157"/>
        <v>270</v>
      </c>
      <c r="AC383">
        <f t="shared" si="1157"/>
        <v>127</v>
      </c>
      <c r="AD383">
        <f t="shared" si="1157"/>
        <v>13</v>
      </c>
      <c r="AE383">
        <f t="shared" si="1157"/>
        <v>1559</v>
      </c>
      <c r="AF383" s="105">
        <f>(V383/Население_20!A$2)*100000</f>
        <v>6.4724820521880044</v>
      </c>
      <c r="AG383" s="105">
        <f>(W383/Население_20!B$2)*100000</f>
        <v>17.143555662889121</v>
      </c>
      <c r="AH383" s="105">
        <f>(X383/Население_20!C$2)*100000</f>
        <v>18.040828913155433</v>
      </c>
      <c r="AI383" s="105">
        <f>(Y383/Население_20!D$2)*100000</f>
        <v>20.183805923185385</v>
      </c>
      <c r="AJ383" s="105">
        <f>(Z383/Население_20!E$2)*100000</f>
        <v>27.074887675803833</v>
      </c>
      <c r="AK383" s="105">
        <f>(AA383/Население_20!F$2)*100000</f>
        <v>33.272623481121052</v>
      </c>
      <c r="AL383" s="105">
        <f>(AB383/Население_20!G$2)*100000</f>
        <v>37.679711289678828</v>
      </c>
      <c r="AM383" s="105">
        <f>(AC383/Население_20!H$2)*100000</f>
        <v>42.587152763805619</v>
      </c>
      <c r="AN383" s="105">
        <f>(AD383/Население_20!I$2)*100000</f>
        <v>34.490992544639305</v>
      </c>
      <c r="AO383" s="105">
        <f>(AE383/Население_20!J$2)*100000</f>
        <v>22.540145749006584</v>
      </c>
    </row>
    <row r="384" spans="1:41" x14ac:dyDescent="0.3">
      <c r="A384" s="95">
        <v>44369</v>
      </c>
      <c r="B384">
        <v>14776</v>
      </c>
      <c r="C384">
        <v>34433</v>
      </c>
      <c r="D384">
        <v>63138</v>
      </c>
      <c r="E384">
        <v>77789</v>
      </c>
      <c r="F384">
        <v>82835</v>
      </c>
      <c r="G384">
        <v>76879</v>
      </c>
      <c r="H384">
        <v>51889</v>
      </c>
      <c r="I384">
        <v>17858</v>
      </c>
      <c r="J384">
        <v>1555</v>
      </c>
      <c r="K384">
        <f t="shared" si="1158"/>
        <v>421152</v>
      </c>
      <c r="L384">
        <f t="shared" si="1156"/>
        <v>19</v>
      </c>
      <c r="M384">
        <f t="shared" si="1156"/>
        <v>12</v>
      </c>
      <c r="N384">
        <f t="shared" si="1156"/>
        <v>15</v>
      </c>
      <c r="O384">
        <f t="shared" si="1156"/>
        <v>23</v>
      </c>
      <c r="P384">
        <f t="shared" si="1156"/>
        <v>15</v>
      </c>
      <c r="Q384">
        <f t="shared" si="1156"/>
        <v>16</v>
      </c>
      <c r="R384">
        <f t="shared" si="1156"/>
        <v>16</v>
      </c>
      <c r="S384">
        <f t="shared" si="1156"/>
        <v>3</v>
      </c>
      <c r="T384">
        <f t="shared" si="1156"/>
        <v>1</v>
      </c>
      <c r="U384">
        <f t="shared" si="1156"/>
        <v>120</v>
      </c>
      <c r="V384">
        <f t="shared" si="1157"/>
        <v>95</v>
      </c>
      <c r="W384">
        <f t="shared" si="1157"/>
        <v>118</v>
      </c>
      <c r="X384">
        <f t="shared" si="1157"/>
        <v>171</v>
      </c>
      <c r="Y384">
        <f t="shared" si="1157"/>
        <v>207</v>
      </c>
      <c r="Z384">
        <f t="shared" si="1157"/>
        <v>237</v>
      </c>
      <c r="AA384">
        <f t="shared" si="1157"/>
        <v>276</v>
      </c>
      <c r="AB384">
        <f t="shared" si="1157"/>
        <v>248</v>
      </c>
      <c r="AC384">
        <f t="shared" si="1157"/>
        <v>107</v>
      </c>
      <c r="AD384">
        <f t="shared" si="1157"/>
        <v>12</v>
      </c>
      <c r="AE384">
        <f t="shared" si="1157"/>
        <v>1471</v>
      </c>
      <c r="AF384" s="105">
        <f>(V384/Население_20!A$2)*100000</f>
        <v>7.2339505289160044</v>
      </c>
      <c r="AG384" s="105">
        <f>(W384/Население_20!B$2)*100000</f>
        <v>17.590778854094925</v>
      </c>
      <c r="AH384" s="105">
        <f>(X384/Население_20!C$2)*100000</f>
        <v>17.935940372962673</v>
      </c>
      <c r="AI384" s="105">
        <f>(Y384/Население_20!D$2)*100000</f>
        <v>19.707772764619691</v>
      </c>
      <c r="AJ384" s="105">
        <f>(Z384/Население_20!E$2)*100000</f>
        <v>24.775090267048295</v>
      </c>
      <c r="AK384" s="105">
        <f>(AA384/Население_20!F$2)*100000</f>
        <v>30.010601571207218</v>
      </c>
      <c r="AL384" s="105">
        <f>(AB384/Население_20!G$2)*100000</f>
        <v>34.609512592001295</v>
      </c>
      <c r="AM384" s="105">
        <f>(AC384/Население_20!H$2)*100000</f>
        <v>35.880514533285051</v>
      </c>
      <c r="AN384" s="105">
        <f>(AD384/Население_20!I$2)*100000</f>
        <v>31.837839271974744</v>
      </c>
      <c r="AO384" s="105">
        <f>(AE384/Население_20!J$2)*100000</f>
        <v>21.267834763815706</v>
      </c>
    </row>
    <row r="385" spans="1:41" x14ac:dyDescent="0.3">
      <c r="A385" s="95">
        <v>44370</v>
      </c>
      <c r="B385">
        <v>14786</v>
      </c>
      <c r="C385">
        <v>34444</v>
      </c>
      <c r="D385">
        <v>63154</v>
      </c>
      <c r="E385">
        <v>77806</v>
      </c>
      <c r="F385">
        <v>82846</v>
      </c>
      <c r="G385">
        <v>76888</v>
      </c>
      <c r="H385">
        <v>51902</v>
      </c>
      <c r="I385">
        <v>17865</v>
      </c>
      <c r="J385">
        <v>1555</v>
      </c>
      <c r="K385">
        <f t="shared" si="1158"/>
        <v>421246</v>
      </c>
      <c r="L385">
        <f t="shared" si="1156"/>
        <v>10</v>
      </c>
      <c r="M385">
        <f t="shared" si="1156"/>
        <v>11</v>
      </c>
      <c r="N385">
        <f t="shared" si="1156"/>
        <v>16</v>
      </c>
      <c r="O385">
        <f t="shared" si="1156"/>
        <v>17</v>
      </c>
      <c r="P385">
        <f t="shared" si="1156"/>
        <v>11</v>
      </c>
      <c r="Q385">
        <f t="shared" si="1156"/>
        <v>9</v>
      </c>
      <c r="R385">
        <f t="shared" si="1156"/>
        <v>13</v>
      </c>
      <c r="S385">
        <f t="shared" si="1156"/>
        <v>7</v>
      </c>
      <c r="T385">
        <f t="shared" si="1156"/>
        <v>0</v>
      </c>
      <c r="U385">
        <f t="shared" si="1156"/>
        <v>94</v>
      </c>
      <c r="V385">
        <f t="shared" si="1157"/>
        <v>91</v>
      </c>
      <c r="W385">
        <f t="shared" si="1157"/>
        <v>115</v>
      </c>
      <c r="X385">
        <f t="shared" si="1157"/>
        <v>166</v>
      </c>
      <c r="Y385">
        <f t="shared" si="1157"/>
        <v>200</v>
      </c>
      <c r="Z385">
        <f t="shared" si="1157"/>
        <v>219</v>
      </c>
      <c r="AA385">
        <f t="shared" si="1157"/>
        <v>247</v>
      </c>
      <c r="AB385">
        <f t="shared" si="1157"/>
        <v>235</v>
      </c>
      <c r="AC385">
        <f t="shared" si="1157"/>
        <v>105</v>
      </c>
      <c r="AD385">
        <f t="shared" si="1157"/>
        <v>9</v>
      </c>
      <c r="AE385">
        <f t="shared" si="1157"/>
        <v>1387</v>
      </c>
      <c r="AF385" s="105">
        <f>(V385/Население_20!A$2)*100000</f>
        <v>6.9293631382248044</v>
      </c>
      <c r="AG385" s="105">
        <f>(W385/Население_20!B$2)*100000</f>
        <v>17.143555662889121</v>
      </c>
      <c r="AH385" s="105">
        <f>(X385/Население_20!C$2)*100000</f>
        <v>17.411497671998852</v>
      </c>
      <c r="AI385" s="105">
        <f>(Y385/Население_20!D$2)*100000</f>
        <v>19.041326342627723</v>
      </c>
      <c r="AJ385" s="105">
        <f>(Z385/Население_20!E$2)*100000</f>
        <v>22.893437841702852</v>
      </c>
      <c r="AK385" s="105">
        <f>(AA385/Население_20!F$2)*100000</f>
        <v>26.857313724957187</v>
      </c>
      <c r="AL385" s="105">
        <f>(AB385/Население_20!G$2)*100000</f>
        <v>32.79530427064639</v>
      </c>
      <c r="AM385" s="105">
        <f>(AC385/Население_20!H$2)*100000</f>
        <v>35.209850710232985</v>
      </c>
      <c r="AN385" s="105">
        <f>(AD385/Население_20!I$2)*100000</f>
        <v>23.878379453981054</v>
      </c>
      <c r="AO385" s="105">
        <f>(AE385/Население_20!J$2)*100000</f>
        <v>20.053356096133506</v>
      </c>
    </row>
    <row r="386" spans="1:41" x14ac:dyDescent="0.3">
      <c r="A386" s="95">
        <v>44371</v>
      </c>
      <c r="B386">
        <v>14789</v>
      </c>
      <c r="C386">
        <v>34450</v>
      </c>
      <c r="D386">
        <v>63161</v>
      </c>
      <c r="E386">
        <v>77822</v>
      </c>
      <c r="F386">
        <v>82866</v>
      </c>
      <c r="G386">
        <v>76909</v>
      </c>
      <c r="H386">
        <v>51915</v>
      </c>
      <c r="I386">
        <v>17872</v>
      </c>
      <c r="J386">
        <v>1555</v>
      </c>
      <c r="K386">
        <f t="shared" si="1158"/>
        <v>421339</v>
      </c>
      <c r="L386">
        <f t="shared" si="1156"/>
        <v>3</v>
      </c>
      <c r="M386">
        <f t="shared" si="1156"/>
        <v>6</v>
      </c>
      <c r="N386">
        <f t="shared" si="1156"/>
        <v>7</v>
      </c>
      <c r="O386">
        <f t="shared" si="1156"/>
        <v>16</v>
      </c>
      <c r="P386">
        <f t="shared" si="1156"/>
        <v>20</v>
      </c>
      <c r="Q386">
        <f t="shared" si="1156"/>
        <v>21</v>
      </c>
      <c r="R386">
        <f t="shared" si="1156"/>
        <v>13</v>
      </c>
      <c r="S386">
        <f t="shared" si="1156"/>
        <v>7</v>
      </c>
      <c r="T386">
        <f t="shared" si="1156"/>
        <v>0</v>
      </c>
      <c r="U386">
        <f t="shared" si="1156"/>
        <v>93</v>
      </c>
      <c r="V386">
        <f t="shared" si="1157"/>
        <v>89</v>
      </c>
      <c r="W386">
        <f t="shared" si="1157"/>
        <v>113</v>
      </c>
      <c r="X386">
        <f t="shared" si="1157"/>
        <v>158</v>
      </c>
      <c r="Y386">
        <f t="shared" si="1157"/>
        <v>201</v>
      </c>
      <c r="Z386">
        <f t="shared" si="1157"/>
        <v>215</v>
      </c>
      <c r="AA386">
        <f t="shared" si="1157"/>
        <v>243</v>
      </c>
      <c r="AB386">
        <f t="shared" si="1157"/>
        <v>223</v>
      </c>
      <c r="AC386">
        <f t="shared" si="1157"/>
        <v>99</v>
      </c>
      <c r="AD386">
        <f t="shared" si="1157"/>
        <v>8</v>
      </c>
      <c r="AE386">
        <f t="shared" si="1157"/>
        <v>1349</v>
      </c>
      <c r="AF386" s="105">
        <f>(V386/Население_20!A$2)*100000</f>
        <v>6.7770694428792044</v>
      </c>
      <c r="AG386" s="105">
        <f>(W386/Население_20!B$2)*100000</f>
        <v>16.845406868751919</v>
      </c>
      <c r="AH386" s="105">
        <f>(X386/Население_20!C$2)*100000</f>
        <v>16.572389350456739</v>
      </c>
      <c r="AI386" s="105">
        <f>(Y386/Население_20!D$2)*100000</f>
        <v>19.136532974340859</v>
      </c>
      <c r="AJ386" s="105">
        <f>(Z386/Население_20!E$2)*100000</f>
        <v>22.475292858292757</v>
      </c>
      <c r="AK386" s="105">
        <f>(AA386/Население_20!F$2)*100000</f>
        <v>26.42237747030201</v>
      </c>
      <c r="AL386" s="105">
        <f>(AB386/Население_20!G$2)*100000</f>
        <v>31.120650435549553</v>
      </c>
      <c r="AM386" s="105">
        <f>(AC386/Население_20!H$2)*100000</f>
        <v>33.19785924107682</v>
      </c>
      <c r="AN386" s="105">
        <f>(AD386/Население_20!I$2)*100000</f>
        <v>21.225226181316494</v>
      </c>
      <c r="AO386" s="105">
        <f>(AE386/Население_20!J$2)*100000</f>
        <v>19.503949079801082</v>
      </c>
    </row>
    <row r="387" spans="1:41" x14ac:dyDescent="0.3">
      <c r="A387" s="95">
        <v>44372</v>
      </c>
      <c r="B387">
        <v>14793</v>
      </c>
      <c r="C387">
        <v>34457</v>
      </c>
      <c r="D387">
        <v>63163</v>
      </c>
      <c r="E387">
        <v>77835</v>
      </c>
      <c r="F387">
        <v>82882</v>
      </c>
      <c r="G387">
        <v>76918</v>
      </c>
      <c r="H387">
        <v>51922</v>
      </c>
      <c r="I387">
        <v>17876</v>
      </c>
      <c r="J387">
        <v>1555</v>
      </c>
      <c r="K387">
        <f t="shared" si="1158"/>
        <v>421401</v>
      </c>
      <c r="L387">
        <f t="shared" si="1156"/>
        <v>4</v>
      </c>
      <c r="M387">
        <f t="shared" si="1156"/>
        <v>7</v>
      </c>
      <c r="N387">
        <f t="shared" si="1156"/>
        <v>2</v>
      </c>
      <c r="O387">
        <f t="shared" si="1156"/>
        <v>13</v>
      </c>
      <c r="P387">
        <f t="shared" si="1156"/>
        <v>16</v>
      </c>
      <c r="Q387">
        <f t="shared" si="1156"/>
        <v>9</v>
      </c>
      <c r="R387">
        <f t="shared" si="1156"/>
        <v>7</v>
      </c>
      <c r="S387">
        <f t="shared" si="1156"/>
        <v>4</v>
      </c>
      <c r="T387">
        <f t="shared" si="1156"/>
        <v>0</v>
      </c>
      <c r="U387">
        <f t="shared" si="1156"/>
        <v>62</v>
      </c>
      <c r="V387">
        <f t="shared" si="1157"/>
        <v>88</v>
      </c>
      <c r="W387">
        <f t="shared" si="1157"/>
        <v>113</v>
      </c>
      <c r="X387">
        <f t="shared" si="1157"/>
        <v>146</v>
      </c>
      <c r="Y387">
        <f t="shared" si="1157"/>
        <v>199</v>
      </c>
      <c r="Z387">
        <f t="shared" si="1157"/>
        <v>214</v>
      </c>
      <c r="AA387">
        <f t="shared" si="1157"/>
        <v>230</v>
      </c>
      <c r="AB387">
        <f t="shared" si="1157"/>
        <v>216</v>
      </c>
      <c r="AC387">
        <f t="shared" si="1157"/>
        <v>98</v>
      </c>
      <c r="AD387">
        <f t="shared" si="1157"/>
        <v>7</v>
      </c>
      <c r="AE387">
        <f t="shared" si="1157"/>
        <v>1311</v>
      </c>
      <c r="AF387" s="105">
        <f>(V387/Население_20!A$2)*100000</f>
        <v>6.7009225952064035</v>
      </c>
      <c r="AG387" s="105">
        <f>(W387/Население_20!B$2)*100000</f>
        <v>16.845406868751919</v>
      </c>
      <c r="AH387" s="105">
        <f>(X387/Население_20!C$2)*100000</f>
        <v>15.313726868143569</v>
      </c>
      <c r="AI387" s="105">
        <f>(Y387/Население_20!D$2)*100000</f>
        <v>18.946119710914584</v>
      </c>
      <c r="AJ387" s="105">
        <f>(Z387/Население_20!E$2)*100000</f>
        <v>22.370756612440232</v>
      </c>
      <c r="AK387" s="105">
        <f>(AA387/Население_20!F$2)*100000</f>
        <v>25.008834642672685</v>
      </c>
      <c r="AL387" s="105">
        <f>(AB387/Население_20!G$2)*100000</f>
        <v>30.143769031743066</v>
      </c>
      <c r="AM387" s="105">
        <f>(AC387/Население_20!H$2)*100000</f>
        <v>32.862527329550787</v>
      </c>
      <c r="AN387" s="105">
        <f>(AD387/Население_20!I$2)*100000</f>
        <v>18.572072908651933</v>
      </c>
      <c r="AO387" s="105">
        <f>(AE387/Население_20!J$2)*100000</f>
        <v>18.954542063468658</v>
      </c>
    </row>
    <row r="388" spans="1:41" x14ac:dyDescent="0.3">
      <c r="A388" s="95">
        <v>44373</v>
      </c>
      <c r="B388">
        <v>14798</v>
      </c>
      <c r="C388">
        <v>34465</v>
      </c>
      <c r="D388">
        <v>63171</v>
      </c>
      <c r="E388">
        <v>77843</v>
      </c>
      <c r="F388">
        <v>82899</v>
      </c>
      <c r="G388">
        <v>76931</v>
      </c>
      <c r="H388">
        <v>51938</v>
      </c>
      <c r="I388">
        <v>17887</v>
      </c>
      <c r="J388">
        <v>1555</v>
      </c>
      <c r="K388">
        <f t="shared" si="1158"/>
        <v>421487</v>
      </c>
      <c r="L388">
        <f t="shared" si="1156"/>
        <v>5</v>
      </c>
      <c r="M388">
        <f t="shared" si="1156"/>
        <v>8</v>
      </c>
      <c r="N388">
        <f t="shared" si="1156"/>
        <v>8</v>
      </c>
      <c r="O388">
        <f t="shared" si="1156"/>
        <v>8</v>
      </c>
      <c r="P388">
        <f t="shared" si="1156"/>
        <v>17</v>
      </c>
      <c r="Q388">
        <f t="shared" si="1156"/>
        <v>13</v>
      </c>
      <c r="R388">
        <f t="shared" si="1156"/>
        <v>16</v>
      </c>
      <c r="S388">
        <f t="shared" si="1156"/>
        <v>11</v>
      </c>
      <c r="T388">
        <f t="shared" si="1156"/>
        <v>0</v>
      </c>
      <c r="U388">
        <f t="shared" si="1156"/>
        <v>86</v>
      </c>
      <c r="V388">
        <f t="shared" si="1157"/>
        <v>88</v>
      </c>
      <c r="W388">
        <f t="shared" si="1157"/>
        <v>113</v>
      </c>
      <c r="X388">
        <f t="shared" si="1157"/>
        <v>145</v>
      </c>
      <c r="Y388">
        <f t="shared" si="1157"/>
        <v>192</v>
      </c>
      <c r="Z388">
        <f t="shared" si="1157"/>
        <v>212</v>
      </c>
      <c r="AA388">
        <f t="shared" si="1157"/>
        <v>214</v>
      </c>
      <c r="AB388">
        <f t="shared" si="1157"/>
        <v>209</v>
      </c>
      <c r="AC388">
        <f t="shared" si="1157"/>
        <v>95</v>
      </c>
      <c r="AD388">
        <f t="shared" si="1157"/>
        <v>6</v>
      </c>
      <c r="AE388">
        <f t="shared" si="1157"/>
        <v>1274</v>
      </c>
      <c r="AF388" s="105">
        <f>(V388/Население_20!A$2)*100000</f>
        <v>6.7009225952064035</v>
      </c>
      <c r="AG388" s="105">
        <f>(W388/Население_20!B$2)*100000</f>
        <v>16.845406868751919</v>
      </c>
      <c r="AH388" s="105">
        <f>(X388/Население_20!C$2)*100000</f>
        <v>15.208838327950803</v>
      </c>
      <c r="AI388" s="105">
        <f>(Y388/Население_20!D$2)*100000</f>
        <v>18.279673288922613</v>
      </c>
      <c r="AJ388" s="105">
        <f>(Z388/Население_20!E$2)*100000</f>
        <v>22.161684120735181</v>
      </c>
      <c r="AK388" s="105">
        <f>(AA388/Население_20!F$2)*100000</f>
        <v>23.269089624051976</v>
      </c>
      <c r="AL388" s="105">
        <f>(AB388/Население_20!G$2)*100000</f>
        <v>29.166887627936578</v>
      </c>
      <c r="AM388" s="105">
        <f>(AC388/Население_20!H$2)*100000</f>
        <v>31.856531594972704</v>
      </c>
      <c r="AN388" s="105">
        <f>(AD388/Население_20!I$2)*100000</f>
        <v>15.918919635987372</v>
      </c>
      <c r="AO388" s="105">
        <f>(AE388/Население_20!J$2)*100000</f>
        <v>18.419593126513401</v>
      </c>
    </row>
    <row r="389" spans="1:41" x14ac:dyDescent="0.3">
      <c r="A389" s="95">
        <v>44374</v>
      </c>
      <c r="B389">
        <v>14798</v>
      </c>
      <c r="C389">
        <v>34466</v>
      </c>
      <c r="D389">
        <v>63173</v>
      </c>
      <c r="E389">
        <v>77847</v>
      </c>
      <c r="F389">
        <v>82904</v>
      </c>
      <c r="G389">
        <v>76935</v>
      </c>
      <c r="H389">
        <v>51944</v>
      </c>
      <c r="I389">
        <v>17893</v>
      </c>
      <c r="J389">
        <v>1555</v>
      </c>
      <c r="K389">
        <f t="shared" si="1158"/>
        <v>421515</v>
      </c>
      <c r="L389">
        <f t="shared" si="1156"/>
        <v>0</v>
      </c>
      <c r="M389">
        <f t="shared" si="1156"/>
        <v>1</v>
      </c>
      <c r="N389">
        <f t="shared" si="1156"/>
        <v>2</v>
      </c>
      <c r="O389">
        <f t="shared" si="1156"/>
        <v>4</v>
      </c>
      <c r="P389">
        <f t="shared" si="1156"/>
        <v>5</v>
      </c>
      <c r="Q389">
        <f t="shared" si="1156"/>
        <v>4</v>
      </c>
      <c r="R389">
        <f t="shared" si="1156"/>
        <v>6</v>
      </c>
      <c r="S389">
        <f t="shared" si="1156"/>
        <v>6</v>
      </c>
      <c r="T389">
        <f t="shared" si="1156"/>
        <v>0</v>
      </c>
      <c r="U389">
        <f t="shared" si="1156"/>
        <v>28</v>
      </c>
      <c r="V389">
        <f t="shared" si="1157"/>
        <v>82</v>
      </c>
      <c r="W389">
        <f t="shared" si="1157"/>
        <v>105</v>
      </c>
      <c r="X389">
        <f t="shared" si="1157"/>
        <v>141</v>
      </c>
      <c r="Y389">
        <f t="shared" si="1157"/>
        <v>183</v>
      </c>
      <c r="Z389">
        <f t="shared" si="1157"/>
        <v>206</v>
      </c>
      <c r="AA389">
        <f t="shared" si="1157"/>
        <v>206</v>
      </c>
      <c r="AB389">
        <f t="shared" si="1157"/>
        <v>199</v>
      </c>
      <c r="AC389">
        <f t="shared" si="1157"/>
        <v>95</v>
      </c>
      <c r="AD389">
        <f t="shared" si="1157"/>
        <v>4</v>
      </c>
      <c r="AE389">
        <f t="shared" si="1157"/>
        <v>1221</v>
      </c>
      <c r="AF389" s="105">
        <f>(V389/Население_20!A$2)*100000</f>
        <v>6.2440415091696035</v>
      </c>
      <c r="AG389" s="105">
        <f>(W389/Население_20!B$2)*100000</f>
        <v>15.652811692203111</v>
      </c>
      <c r="AH389" s="105">
        <f>(X389/Население_20!C$2)*100000</f>
        <v>14.789284167179748</v>
      </c>
      <c r="AI389" s="105">
        <f>(Y389/Население_20!D$2)*100000</f>
        <v>17.422813603504366</v>
      </c>
      <c r="AJ389" s="105">
        <f>(Z389/Население_20!E$2)*100000</f>
        <v>21.534466645620036</v>
      </c>
      <c r="AK389" s="105">
        <f>(AA389/Население_20!F$2)*100000</f>
        <v>22.399217114741621</v>
      </c>
      <c r="AL389" s="105">
        <f>(AB389/Население_20!G$2)*100000</f>
        <v>27.771342765355879</v>
      </c>
      <c r="AM389" s="105">
        <f>(AC389/Население_20!H$2)*100000</f>
        <v>31.856531594972704</v>
      </c>
      <c r="AN389" s="105">
        <f>(AD389/Население_20!I$2)*100000</f>
        <v>10.612613090658247</v>
      </c>
      <c r="AO389" s="105">
        <f>(AE389/Население_20!J$2)*100000</f>
        <v>17.653314919523439</v>
      </c>
    </row>
    <row r="390" spans="1:41" x14ac:dyDescent="0.3">
      <c r="A390" s="95">
        <v>44375</v>
      </c>
      <c r="B390">
        <v>14800</v>
      </c>
      <c r="C390">
        <v>34467</v>
      </c>
      <c r="D390">
        <v>63173</v>
      </c>
      <c r="E390">
        <v>77850</v>
      </c>
      <c r="F390">
        <v>82907</v>
      </c>
      <c r="G390">
        <v>76936</v>
      </c>
      <c r="H390">
        <v>51949</v>
      </c>
      <c r="I390">
        <v>17894</v>
      </c>
      <c r="J390">
        <v>1555</v>
      </c>
      <c r="K390">
        <f t="shared" ref="K390:K396" si="1159">SUM(B390:J390)</f>
        <v>421531</v>
      </c>
      <c r="L390">
        <f t="shared" ref="L390:L396" si="1160">B390-B389</f>
        <v>2</v>
      </c>
      <c r="M390">
        <f t="shared" ref="M390:M396" si="1161">C390-C389</f>
        <v>1</v>
      </c>
      <c r="N390">
        <f t="shared" ref="N390:N396" si="1162">D390-D389</f>
        <v>0</v>
      </c>
      <c r="O390">
        <f t="shared" ref="O390:O396" si="1163">E390-E389</f>
        <v>3</v>
      </c>
      <c r="P390">
        <f t="shared" ref="P390:P396" si="1164">F390-F389</f>
        <v>3</v>
      </c>
      <c r="Q390">
        <f t="shared" ref="Q390:Q396" si="1165">G390-G389</f>
        <v>1</v>
      </c>
      <c r="R390">
        <f t="shared" ref="R390:R396" si="1166">H390-H389</f>
        <v>5</v>
      </c>
      <c r="S390">
        <f t="shared" ref="S390:S396" si="1167">I390-I389</f>
        <v>1</v>
      </c>
      <c r="T390">
        <f t="shared" ref="T390:T396" si="1168">J390-J389</f>
        <v>0</v>
      </c>
      <c r="U390">
        <f t="shared" ref="U390:U396" si="1169">K390-K389</f>
        <v>16</v>
      </c>
      <c r="V390">
        <f t="shared" ref="V390:V396" si="1170">SUM(L377:L390)</f>
        <v>83</v>
      </c>
      <c r="W390">
        <f t="shared" ref="W390:W396" si="1171">SUM(M377:M390)</f>
        <v>103</v>
      </c>
      <c r="X390">
        <f t="shared" ref="X390:X396" si="1172">SUM(N377:N390)</f>
        <v>137</v>
      </c>
      <c r="Y390">
        <f t="shared" ref="Y390:Y396" si="1173">SUM(O377:O390)</f>
        <v>182</v>
      </c>
      <c r="Z390">
        <f t="shared" ref="Z390:Z396" si="1174">SUM(P377:P390)</f>
        <v>202</v>
      </c>
      <c r="AA390">
        <f t="shared" ref="AA390:AA396" si="1175">SUM(Q377:Q390)</f>
        <v>195</v>
      </c>
      <c r="AB390">
        <f t="shared" ref="AB390:AB396" si="1176">SUM(R377:R390)</f>
        <v>198</v>
      </c>
      <c r="AC390">
        <f t="shared" ref="AC390:AC396" si="1177">SUM(S377:S390)</f>
        <v>92</v>
      </c>
      <c r="AD390">
        <f t="shared" ref="AD390:AD396" si="1178">SUM(T377:T390)</f>
        <v>3</v>
      </c>
      <c r="AE390">
        <f t="shared" ref="AE390:AE396" si="1179">SUM(U377:U390)</f>
        <v>1195</v>
      </c>
      <c r="AF390" s="105">
        <f>(V390/Население_20!A$2)*100000</f>
        <v>6.3201883568424044</v>
      </c>
      <c r="AG390" s="105">
        <f>(W390/Население_20!B$2)*100000</f>
        <v>15.354662898065909</v>
      </c>
      <c r="AH390" s="105">
        <f>(X390/Население_20!C$2)*100000</f>
        <v>14.369730006408689</v>
      </c>
      <c r="AI390" s="105">
        <f>(Y390/Население_20!D$2)*100000</f>
        <v>17.32760697179123</v>
      </c>
      <c r="AJ390" s="105">
        <f>(Z390/Население_20!E$2)*100000</f>
        <v>21.116321662209938</v>
      </c>
      <c r="AK390" s="105">
        <f>(AA390/Население_20!F$2)*100000</f>
        <v>21.203142414439885</v>
      </c>
      <c r="AL390" s="105">
        <f>(AB390/Население_20!G$2)*100000</f>
        <v>27.631788279097805</v>
      </c>
      <c r="AM390" s="105">
        <f>(AC390/Население_20!H$2)*100000</f>
        <v>30.850535860394618</v>
      </c>
      <c r="AN390" s="105">
        <f>(AD390/Население_20!I$2)*100000</f>
        <v>7.959459817993686</v>
      </c>
      <c r="AO390" s="105">
        <f>(AE390/Население_20!J$2)*100000</f>
        <v>17.277404855717045</v>
      </c>
    </row>
    <row r="391" spans="1:41" x14ac:dyDescent="0.3">
      <c r="A391" s="95">
        <v>44376</v>
      </c>
      <c r="B391">
        <v>14805</v>
      </c>
      <c r="C391">
        <v>34479</v>
      </c>
      <c r="D391">
        <v>63186</v>
      </c>
      <c r="E391">
        <v>77867</v>
      </c>
      <c r="F391">
        <v>82930</v>
      </c>
      <c r="G391">
        <v>76946</v>
      </c>
      <c r="H391">
        <v>51977</v>
      </c>
      <c r="I391">
        <v>17900</v>
      </c>
      <c r="J391">
        <v>1556</v>
      </c>
      <c r="K391">
        <f t="shared" si="1159"/>
        <v>421646</v>
      </c>
      <c r="L391">
        <f t="shared" si="1160"/>
        <v>5</v>
      </c>
      <c r="M391">
        <f t="shared" si="1161"/>
        <v>12</v>
      </c>
      <c r="N391">
        <f t="shared" si="1162"/>
        <v>13</v>
      </c>
      <c r="O391">
        <f t="shared" si="1163"/>
        <v>17</v>
      </c>
      <c r="P391">
        <f t="shared" si="1164"/>
        <v>23</v>
      </c>
      <c r="Q391">
        <f t="shared" si="1165"/>
        <v>10</v>
      </c>
      <c r="R391">
        <f t="shared" si="1166"/>
        <v>28</v>
      </c>
      <c r="S391">
        <f t="shared" si="1167"/>
        <v>6</v>
      </c>
      <c r="T391">
        <f t="shared" si="1168"/>
        <v>1</v>
      </c>
      <c r="U391">
        <f t="shared" si="1169"/>
        <v>115</v>
      </c>
      <c r="V391">
        <f t="shared" si="1170"/>
        <v>76</v>
      </c>
      <c r="W391">
        <f t="shared" si="1171"/>
        <v>99</v>
      </c>
      <c r="X391">
        <f t="shared" si="1172"/>
        <v>140</v>
      </c>
      <c r="Y391">
        <f t="shared" si="1173"/>
        <v>179</v>
      </c>
      <c r="Z391">
        <f t="shared" si="1174"/>
        <v>191</v>
      </c>
      <c r="AA391">
        <f t="shared" si="1175"/>
        <v>178</v>
      </c>
      <c r="AB391">
        <f t="shared" si="1176"/>
        <v>206</v>
      </c>
      <c r="AC391">
        <f t="shared" si="1177"/>
        <v>80</v>
      </c>
      <c r="AD391">
        <f t="shared" si="1178"/>
        <v>4</v>
      </c>
      <c r="AE391">
        <f t="shared" si="1179"/>
        <v>1153</v>
      </c>
      <c r="AF391" s="105">
        <f>(V391/Население_20!A$2)*100000</f>
        <v>5.7871604231328035</v>
      </c>
      <c r="AG391" s="105">
        <f>(W391/Население_20!B$2)*100000</f>
        <v>14.758365309791504</v>
      </c>
      <c r="AH391" s="105">
        <f>(X391/Население_20!C$2)*100000</f>
        <v>14.684395626986982</v>
      </c>
      <c r="AI391" s="105">
        <f>(Y391/Население_20!D$2)*100000</f>
        <v>17.041987076651811</v>
      </c>
      <c r="AJ391" s="105">
        <f>(Z391/Население_20!E$2)*100000</f>
        <v>19.966422957832169</v>
      </c>
      <c r="AK391" s="105">
        <f>(AA391/Население_20!F$2)*100000</f>
        <v>19.354663332155383</v>
      </c>
      <c r="AL391" s="105">
        <f>(AB391/Население_20!G$2)*100000</f>
        <v>28.748224169162366</v>
      </c>
      <c r="AM391" s="105">
        <f>(AC391/Население_20!H$2)*100000</f>
        <v>26.826552922082278</v>
      </c>
      <c r="AN391" s="105">
        <f>(AD391/Население_20!I$2)*100000</f>
        <v>10.612613090658247</v>
      </c>
      <c r="AO391" s="105">
        <f>(AE391/Население_20!J$2)*100000</f>
        <v>16.670165521875941</v>
      </c>
    </row>
    <row r="392" spans="1:41" x14ac:dyDescent="0.3">
      <c r="A392" s="95">
        <v>44377</v>
      </c>
      <c r="B392">
        <v>14810</v>
      </c>
      <c r="C392">
        <v>34490</v>
      </c>
      <c r="D392">
        <v>63200</v>
      </c>
      <c r="E392">
        <v>77882</v>
      </c>
      <c r="F392">
        <v>82949</v>
      </c>
      <c r="G392">
        <v>76969</v>
      </c>
      <c r="H392">
        <v>51993</v>
      </c>
      <c r="I392">
        <v>17902</v>
      </c>
      <c r="J392">
        <v>1556</v>
      </c>
      <c r="K392">
        <f t="shared" si="1159"/>
        <v>421751</v>
      </c>
      <c r="L392">
        <f t="shared" si="1160"/>
        <v>5</v>
      </c>
      <c r="M392">
        <f t="shared" si="1161"/>
        <v>11</v>
      </c>
      <c r="N392">
        <f t="shared" si="1162"/>
        <v>14</v>
      </c>
      <c r="O392">
        <f t="shared" si="1163"/>
        <v>15</v>
      </c>
      <c r="P392">
        <f t="shared" si="1164"/>
        <v>19</v>
      </c>
      <c r="Q392">
        <f t="shared" si="1165"/>
        <v>23</v>
      </c>
      <c r="R392">
        <f t="shared" si="1166"/>
        <v>16</v>
      </c>
      <c r="S392">
        <f t="shared" si="1167"/>
        <v>2</v>
      </c>
      <c r="T392">
        <f t="shared" si="1168"/>
        <v>0</v>
      </c>
      <c r="U392">
        <f t="shared" si="1169"/>
        <v>105</v>
      </c>
      <c r="V392">
        <f t="shared" si="1170"/>
        <v>71</v>
      </c>
      <c r="W392">
        <f t="shared" si="1171"/>
        <v>95</v>
      </c>
      <c r="X392">
        <f t="shared" si="1172"/>
        <v>130</v>
      </c>
      <c r="Y392">
        <f t="shared" si="1173"/>
        <v>171</v>
      </c>
      <c r="Z392">
        <f t="shared" si="1174"/>
        <v>185</v>
      </c>
      <c r="AA392">
        <f t="shared" si="1175"/>
        <v>178</v>
      </c>
      <c r="AB392">
        <f t="shared" si="1176"/>
        <v>197</v>
      </c>
      <c r="AC392">
        <f t="shared" si="1177"/>
        <v>68</v>
      </c>
      <c r="AD392">
        <f t="shared" si="1178"/>
        <v>2</v>
      </c>
      <c r="AE392">
        <f t="shared" si="1179"/>
        <v>1097</v>
      </c>
      <c r="AF392" s="105">
        <f>(V392/Население_20!A$2)*100000</f>
        <v>5.4064261847688035</v>
      </c>
      <c r="AG392" s="105">
        <f>(W392/Население_20!B$2)*100000</f>
        <v>14.162067721517101</v>
      </c>
      <c r="AH392" s="105">
        <f>(X392/Население_20!C$2)*100000</f>
        <v>13.635510225059342</v>
      </c>
      <c r="AI392" s="105">
        <f>(Y392/Население_20!D$2)*100000</f>
        <v>16.2803340229467</v>
      </c>
      <c r="AJ392" s="105">
        <f>(Z392/Население_20!E$2)*100000</f>
        <v>19.339205482717023</v>
      </c>
      <c r="AK392" s="105">
        <f>(AA392/Население_20!F$2)*100000</f>
        <v>19.354663332155383</v>
      </c>
      <c r="AL392" s="105">
        <f>(AB392/Население_20!G$2)*100000</f>
        <v>27.492233792839738</v>
      </c>
      <c r="AM392" s="105">
        <f>(AC392/Население_20!H$2)*100000</f>
        <v>22.802569983769935</v>
      </c>
      <c r="AN392" s="105">
        <f>(AD392/Население_20!I$2)*100000</f>
        <v>5.3063065453291234</v>
      </c>
      <c r="AO392" s="105">
        <f>(AE392/Население_20!J$2)*100000</f>
        <v>15.860513076754474</v>
      </c>
    </row>
    <row r="393" spans="1:41" x14ac:dyDescent="0.3">
      <c r="A393" s="95">
        <v>44378</v>
      </c>
      <c r="B393">
        <v>14813</v>
      </c>
      <c r="C393">
        <v>34499</v>
      </c>
      <c r="D393">
        <v>63206</v>
      </c>
      <c r="E393">
        <v>77889</v>
      </c>
      <c r="F393">
        <v>82964</v>
      </c>
      <c r="G393">
        <v>76981</v>
      </c>
      <c r="H393">
        <v>52010</v>
      </c>
      <c r="I393">
        <v>17911</v>
      </c>
      <c r="J393">
        <v>1556</v>
      </c>
      <c r="K393">
        <f t="shared" si="1159"/>
        <v>421829</v>
      </c>
      <c r="L393">
        <f t="shared" si="1160"/>
        <v>3</v>
      </c>
      <c r="M393">
        <f t="shared" si="1161"/>
        <v>9</v>
      </c>
      <c r="N393">
        <f t="shared" si="1162"/>
        <v>6</v>
      </c>
      <c r="O393">
        <f t="shared" si="1163"/>
        <v>7</v>
      </c>
      <c r="P393">
        <f t="shared" si="1164"/>
        <v>15</v>
      </c>
      <c r="Q393">
        <f t="shared" si="1165"/>
        <v>12</v>
      </c>
      <c r="R393">
        <f t="shared" si="1166"/>
        <v>17</v>
      </c>
      <c r="S393">
        <f t="shared" si="1167"/>
        <v>9</v>
      </c>
      <c r="T393">
        <f t="shared" si="1168"/>
        <v>0</v>
      </c>
      <c r="U393">
        <f t="shared" si="1169"/>
        <v>78</v>
      </c>
      <c r="V393">
        <f t="shared" si="1170"/>
        <v>69</v>
      </c>
      <c r="W393">
        <f t="shared" si="1171"/>
        <v>99</v>
      </c>
      <c r="X393">
        <f t="shared" si="1172"/>
        <v>122</v>
      </c>
      <c r="Y393">
        <f t="shared" si="1173"/>
        <v>164</v>
      </c>
      <c r="Z393">
        <f t="shared" si="1174"/>
        <v>183</v>
      </c>
      <c r="AA393">
        <f t="shared" si="1175"/>
        <v>171</v>
      </c>
      <c r="AB393">
        <f t="shared" si="1176"/>
        <v>201</v>
      </c>
      <c r="AC393">
        <f t="shared" si="1177"/>
        <v>69</v>
      </c>
      <c r="AD393">
        <f t="shared" si="1178"/>
        <v>2</v>
      </c>
      <c r="AE393">
        <f t="shared" si="1179"/>
        <v>1080</v>
      </c>
      <c r="AF393" s="105">
        <f>(V393/Население_20!A$2)*100000</f>
        <v>5.2541324894232027</v>
      </c>
      <c r="AG393" s="105">
        <f>(W393/Население_20!B$2)*100000</f>
        <v>14.758365309791504</v>
      </c>
      <c r="AH393" s="105">
        <f>(X393/Население_20!C$2)*100000</f>
        <v>12.796401903517229</v>
      </c>
      <c r="AI393" s="105">
        <f>(Y393/Население_20!D$2)*100000</f>
        <v>15.613887600954731</v>
      </c>
      <c r="AJ393" s="105">
        <f>(Z393/Население_20!E$2)*100000</f>
        <v>19.130132991011973</v>
      </c>
      <c r="AK393" s="105">
        <f>(AA393/Население_20!F$2)*100000</f>
        <v>18.593524886508821</v>
      </c>
      <c r="AL393" s="105">
        <f>(AB393/Население_20!G$2)*100000</f>
        <v>28.050451737872017</v>
      </c>
      <c r="AM393" s="105">
        <f>(AC393/Население_20!H$2)*100000</f>
        <v>23.137901895295965</v>
      </c>
      <c r="AN393" s="105">
        <f>(AD393/Население_20!I$2)*100000</f>
        <v>5.3063065453291234</v>
      </c>
      <c r="AO393" s="105">
        <f>(AE393/Население_20!J$2)*100000</f>
        <v>15.614725727342599</v>
      </c>
    </row>
    <row r="394" spans="1:41" x14ac:dyDescent="0.3">
      <c r="A394" s="95">
        <v>44379</v>
      </c>
      <c r="B394">
        <v>14818</v>
      </c>
      <c r="C394">
        <v>34506</v>
      </c>
      <c r="D394">
        <v>63214</v>
      </c>
      <c r="E394">
        <v>77901</v>
      </c>
      <c r="F394">
        <v>82976</v>
      </c>
      <c r="G394">
        <v>76992</v>
      </c>
      <c r="H394">
        <v>52025</v>
      </c>
      <c r="I394">
        <v>17914</v>
      </c>
      <c r="J394">
        <v>1556</v>
      </c>
      <c r="K394">
        <f t="shared" si="1159"/>
        <v>421902</v>
      </c>
      <c r="L394">
        <f t="shared" si="1160"/>
        <v>5</v>
      </c>
      <c r="M394">
        <f t="shared" si="1161"/>
        <v>7</v>
      </c>
      <c r="N394">
        <f t="shared" si="1162"/>
        <v>8</v>
      </c>
      <c r="O394">
        <f t="shared" si="1163"/>
        <v>12</v>
      </c>
      <c r="P394">
        <f t="shared" si="1164"/>
        <v>12</v>
      </c>
      <c r="Q394">
        <f t="shared" si="1165"/>
        <v>11</v>
      </c>
      <c r="R394">
        <f t="shared" si="1166"/>
        <v>15</v>
      </c>
      <c r="S394">
        <f t="shared" si="1167"/>
        <v>3</v>
      </c>
      <c r="T394">
        <f t="shared" si="1168"/>
        <v>0</v>
      </c>
      <c r="U394">
        <f t="shared" si="1169"/>
        <v>73</v>
      </c>
      <c r="V394">
        <f t="shared" si="1170"/>
        <v>69</v>
      </c>
      <c r="W394">
        <f t="shared" si="1171"/>
        <v>103</v>
      </c>
      <c r="X394">
        <f t="shared" si="1172"/>
        <v>115</v>
      </c>
      <c r="Y394">
        <f t="shared" si="1173"/>
        <v>160</v>
      </c>
      <c r="Z394">
        <f t="shared" si="1174"/>
        <v>179</v>
      </c>
      <c r="AA394">
        <f t="shared" si="1175"/>
        <v>157</v>
      </c>
      <c r="AB394">
        <f t="shared" si="1176"/>
        <v>193</v>
      </c>
      <c r="AC394">
        <f t="shared" si="1177"/>
        <v>65</v>
      </c>
      <c r="AD394">
        <f t="shared" si="1178"/>
        <v>2</v>
      </c>
      <c r="AE394">
        <f t="shared" si="1179"/>
        <v>1043</v>
      </c>
      <c r="AF394" s="105">
        <f>(V394/Население_20!A$2)*100000</f>
        <v>5.2541324894232027</v>
      </c>
      <c r="AG394" s="105">
        <f>(W394/Население_20!B$2)*100000</f>
        <v>15.354662898065909</v>
      </c>
      <c r="AH394" s="105">
        <f>(X394/Население_20!C$2)*100000</f>
        <v>12.062182122167878</v>
      </c>
      <c r="AI394" s="105">
        <f>(Y394/Население_20!D$2)*100000</f>
        <v>15.233061074102178</v>
      </c>
      <c r="AJ394" s="105">
        <f>(Z394/Население_20!E$2)*100000</f>
        <v>18.711988007601875</v>
      </c>
      <c r="AK394" s="105">
        <f>(AA394/Население_20!F$2)*100000</f>
        <v>17.0712479952157</v>
      </c>
      <c r="AL394" s="105">
        <f>(AB394/Население_20!G$2)*100000</f>
        <v>26.934015847807458</v>
      </c>
      <c r="AM394" s="105">
        <f>(AC394/Население_20!H$2)*100000</f>
        <v>21.796574249191853</v>
      </c>
      <c r="AN394" s="105">
        <f>(AD394/Население_20!I$2)*100000</f>
        <v>5.3063065453291234</v>
      </c>
      <c r="AO394" s="105">
        <f>(AE394/Население_20!J$2)*100000</f>
        <v>15.079776790387342</v>
      </c>
    </row>
    <row r="395" spans="1:41" x14ac:dyDescent="0.3">
      <c r="A395" s="95">
        <v>44380</v>
      </c>
      <c r="B395">
        <v>14823</v>
      </c>
      <c r="C395">
        <v>34513</v>
      </c>
      <c r="D395">
        <v>63222</v>
      </c>
      <c r="E395">
        <v>77916</v>
      </c>
      <c r="F395">
        <v>82984</v>
      </c>
      <c r="G395">
        <v>77005</v>
      </c>
      <c r="H395">
        <v>52045</v>
      </c>
      <c r="I395">
        <v>17919</v>
      </c>
      <c r="J395">
        <v>1556</v>
      </c>
      <c r="K395">
        <f t="shared" si="1159"/>
        <v>421983</v>
      </c>
      <c r="L395">
        <f t="shared" si="1160"/>
        <v>5</v>
      </c>
      <c r="M395">
        <f t="shared" si="1161"/>
        <v>7</v>
      </c>
      <c r="N395">
        <f t="shared" si="1162"/>
        <v>8</v>
      </c>
      <c r="O395">
        <f t="shared" si="1163"/>
        <v>15</v>
      </c>
      <c r="P395">
        <f t="shared" si="1164"/>
        <v>8</v>
      </c>
      <c r="Q395">
        <f t="shared" si="1165"/>
        <v>13</v>
      </c>
      <c r="R395">
        <f t="shared" si="1166"/>
        <v>20</v>
      </c>
      <c r="S395">
        <f t="shared" si="1167"/>
        <v>5</v>
      </c>
      <c r="T395">
        <f t="shared" si="1168"/>
        <v>0</v>
      </c>
      <c r="U395">
        <f t="shared" si="1169"/>
        <v>81</v>
      </c>
      <c r="V395">
        <f t="shared" si="1170"/>
        <v>69</v>
      </c>
      <c r="W395">
        <f t="shared" si="1171"/>
        <v>102</v>
      </c>
      <c r="X395">
        <f t="shared" si="1172"/>
        <v>107</v>
      </c>
      <c r="Y395">
        <f t="shared" si="1173"/>
        <v>159</v>
      </c>
      <c r="Z395">
        <f t="shared" si="1174"/>
        <v>169</v>
      </c>
      <c r="AA395">
        <f t="shared" si="1175"/>
        <v>157</v>
      </c>
      <c r="AB395">
        <f t="shared" si="1176"/>
        <v>187</v>
      </c>
      <c r="AC395">
        <f t="shared" si="1177"/>
        <v>67</v>
      </c>
      <c r="AD395">
        <f t="shared" si="1178"/>
        <v>2</v>
      </c>
      <c r="AE395">
        <f t="shared" si="1179"/>
        <v>1019</v>
      </c>
      <c r="AF395" s="105">
        <f>(V395/Население_20!A$2)*100000</f>
        <v>5.2541324894232027</v>
      </c>
      <c r="AG395" s="105">
        <f>(W395/Население_20!B$2)*100000</f>
        <v>15.205588500997308</v>
      </c>
      <c r="AH395" s="105">
        <f>(X395/Население_20!C$2)*100000</f>
        <v>11.223073800625766</v>
      </c>
      <c r="AI395" s="105">
        <f>(Y395/Население_20!D$2)*100000</f>
        <v>15.137854442389038</v>
      </c>
      <c r="AJ395" s="105">
        <f>(Z395/Население_20!E$2)*100000</f>
        <v>17.666625549076631</v>
      </c>
      <c r="AK395" s="105">
        <f>(AA395/Население_20!F$2)*100000</f>
        <v>17.0712479952157</v>
      </c>
      <c r="AL395" s="105">
        <f>(AB395/Население_20!G$2)*100000</f>
        <v>26.096688930259038</v>
      </c>
      <c r="AM395" s="105">
        <f>(AC395/Население_20!H$2)*100000</f>
        <v>22.467238072243905</v>
      </c>
      <c r="AN395" s="105">
        <f>(AD395/Население_20!I$2)*100000</f>
        <v>5.3063065453291234</v>
      </c>
      <c r="AO395" s="105">
        <f>(AE395/Население_20!J$2)*100000</f>
        <v>14.732782885335286</v>
      </c>
    </row>
    <row r="396" spans="1:41" x14ac:dyDescent="0.3">
      <c r="A396" s="95">
        <v>44381</v>
      </c>
      <c r="B396">
        <v>14834</v>
      </c>
      <c r="C396">
        <v>34517</v>
      </c>
      <c r="D396">
        <v>63234</v>
      </c>
      <c r="E396">
        <v>77921</v>
      </c>
      <c r="F396">
        <v>82987</v>
      </c>
      <c r="G396">
        <v>77011</v>
      </c>
      <c r="H396">
        <v>52049</v>
      </c>
      <c r="I396">
        <v>17925</v>
      </c>
      <c r="J396">
        <v>1556</v>
      </c>
      <c r="K396">
        <f t="shared" si="1159"/>
        <v>422034</v>
      </c>
      <c r="L396">
        <f t="shared" si="1160"/>
        <v>11</v>
      </c>
      <c r="M396">
        <f t="shared" si="1161"/>
        <v>4</v>
      </c>
      <c r="N396">
        <f t="shared" si="1162"/>
        <v>12</v>
      </c>
      <c r="O396">
        <f t="shared" si="1163"/>
        <v>5</v>
      </c>
      <c r="P396">
        <f t="shared" si="1164"/>
        <v>3</v>
      </c>
      <c r="Q396">
        <f t="shared" si="1165"/>
        <v>6</v>
      </c>
      <c r="R396">
        <f t="shared" si="1166"/>
        <v>4</v>
      </c>
      <c r="S396">
        <f t="shared" si="1167"/>
        <v>6</v>
      </c>
      <c r="T396">
        <f t="shared" si="1168"/>
        <v>0</v>
      </c>
      <c r="U396">
        <f t="shared" si="1169"/>
        <v>51</v>
      </c>
      <c r="V396">
        <f t="shared" si="1170"/>
        <v>77</v>
      </c>
      <c r="W396">
        <f t="shared" si="1171"/>
        <v>99</v>
      </c>
      <c r="X396">
        <f t="shared" si="1172"/>
        <v>112</v>
      </c>
      <c r="Y396">
        <f t="shared" si="1173"/>
        <v>161</v>
      </c>
      <c r="Z396">
        <f t="shared" si="1174"/>
        <v>169</v>
      </c>
      <c r="AA396">
        <f t="shared" si="1175"/>
        <v>156</v>
      </c>
      <c r="AB396">
        <f t="shared" si="1176"/>
        <v>183</v>
      </c>
      <c r="AC396">
        <f t="shared" si="1177"/>
        <v>70</v>
      </c>
      <c r="AD396">
        <f t="shared" si="1178"/>
        <v>2</v>
      </c>
      <c r="AE396">
        <f t="shared" si="1179"/>
        <v>1029</v>
      </c>
      <c r="AF396" s="105">
        <f>(V396/Население_20!A$2)*100000</f>
        <v>5.8633072708056035</v>
      </c>
      <c r="AG396" s="105">
        <f>(W396/Население_20!B$2)*100000</f>
        <v>14.758365309791504</v>
      </c>
      <c r="AH396" s="105">
        <f>(X396/Население_20!C$2)*100000</f>
        <v>11.747516501589585</v>
      </c>
      <c r="AI396" s="105">
        <f>(Y396/Население_20!D$2)*100000</f>
        <v>15.328267705815318</v>
      </c>
      <c r="AJ396" s="105">
        <f>(Z396/Население_20!E$2)*100000</f>
        <v>17.666625549076631</v>
      </c>
      <c r="AK396" s="105">
        <f>(AA396/Население_20!F$2)*100000</f>
        <v>16.962513931551907</v>
      </c>
      <c r="AL396" s="105">
        <f>(AB396/Население_20!G$2)*100000</f>
        <v>25.538470985226763</v>
      </c>
      <c r="AM396" s="105">
        <f>(AC396/Население_20!H$2)*100000</f>
        <v>23.473233806821995</v>
      </c>
      <c r="AN396" s="105">
        <f>(AD396/Население_20!I$2)*100000</f>
        <v>5.3063065453291234</v>
      </c>
      <c r="AO396" s="105">
        <f>(AE396/Население_20!J$2)*100000</f>
        <v>14.877363679106976</v>
      </c>
    </row>
    <row r="397" spans="1:41" x14ac:dyDescent="0.3">
      <c r="A397" s="95">
        <v>44382</v>
      </c>
      <c r="B397">
        <v>14836</v>
      </c>
      <c r="C397">
        <v>34517</v>
      </c>
      <c r="D397">
        <v>63238</v>
      </c>
      <c r="E397">
        <v>77925</v>
      </c>
      <c r="F397">
        <v>82987</v>
      </c>
      <c r="G397">
        <v>77013</v>
      </c>
      <c r="H397">
        <v>52052</v>
      </c>
      <c r="I397">
        <v>17929</v>
      </c>
      <c r="J397">
        <v>1556</v>
      </c>
      <c r="K397">
        <f t="shared" ref="K397:K403" si="1180">SUM(B397:J397)</f>
        <v>422053</v>
      </c>
      <c r="L397">
        <f t="shared" ref="L397:L403" si="1181">B397-B396</f>
        <v>2</v>
      </c>
      <c r="M397">
        <f t="shared" ref="M397:M403" si="1182">C397-C396</f>
        <v>0</v>
      </c>
      <c r="N397">
        <f t="shared" ref="N397:N403" si="1183">D397-D396</f>
        <v>4</v>
      </c>
      <c r="O397">
        <f t="shared" ref="O397:O403" si="1184">E397-E396</f>
        <v>4</v>
      </c>
      <c r="P397">
        <f t="shared" ref="P397:P403" si="1185">F397-F396</f>
        <v>0</v>
      </c>
      <c r="Q397">
        <f t="shared" ref="Q397:Q403" si="1186">G397-G396</f>
        <v>2</v>
      </c>
      <c r="R397">
        <f t="shared" ref="R397:R403" si="1187">H397-H396</f>
        <v>3</v>
      </c>
      <c r="S397">
        <f t="shared" ref="S397:S403" si="1188">I397-I396</f>
        <v>4</v>
      </c>
      <c r="T397">
        <f t="shared" ref="T397:T403" si="1189">J397-J396</f>
        <v>0</v>
      </c>
      <c r="U397">
        <f t="shared" ref="U397:U403" si="1190">K397-K396</f>
        <v>19</v>
      </c>
      <c r="V397">
        <f t="shared" ref="V397:V403" si="1191">SUM(L384:L397)</f>
        <v>79</v>
      </c>
      <c r="W397">
        <f t="shared" ref="W397:W403" si="1192">SUM(M384:M397)</f>
        <v>96</v>
      </c>
      <c r="X397">
        <f t="shared" ref="X397:X403" si="1193">SUM(N384:N397)</f>
        <v>115</v>
      </c>
      <c r="Y397">
        <f t="shared" ref="Y397:Y403" si="1194">SUM(O384:O397)</f>
        <v>159</v>
      </c>
      <c r="Z397">
        <f t="shared" ref="Z397:Z403" si="1195">SUM(P384:P397)</f>
        <v>167</v>
      </c>
      <c r="AA397">
        <f t="shared" ref="AA397:AA403" si="1196">SUM(Q384:Q397)</f>
        <v>150</v>
      </c>
      <c r="AB397">
        <f t="shared" ref="AB397:AB403" si="1197">SUM(R384:R397)</f>
        <v>179</v>
      </c>
      <c r="AC397">
        <f t="shared" ref="AC397:AC403" si="1198">SUM(S384:S397)</f>
        <v>74</v>
      </c>
      <c r="AD397">
        <f t="shared" ref="AD397:AD403" si="1199">SUM(T384:T397)</f>
        <v>2</v>
      </c>
      <c r="AE397">
        <f t="shared" ref="AE397:AE403" si="1200">SUM(U384:U397)</f>
        <v>1021</v>
      </c>
      <c r="AF397" s="105">
        <f>(V397/Население_20!A$2)*100000</f>
        <v>6.0156009661512035</v>
      </c>
      <c r="AG397" s="105">
        <f>(W397/Население_20!B$2)*100000</f>
        <v>14.311142118585702</v>
      </c>
      <c r="AH397" s="105">
        <f>(X397/Население_20!C$2)*100000</f>
        <v>12.062182122167878</v>
      </c>
      <c r="AI397" s="105">
        <f>(Y397/Население_20!D$2)*100000</f>
        <v>15.137854442389038</v>
      </c>
      <c r="AJ397" s="105">
        <f>(Z397/Население_20!E$2)*100000</f>
        <v>17.457553057371584</v>
      </c>
      <c r="AK397" s="105">
        <f>(AA397/Население_20!F$2)*100000</f>
        <v>16.310109549569141</v>
      </c>
      <c r="AL397" s="105">
        <f>(AB397/Население_20!G$2)*100000</f>
        <v>24.980253040194484</v>
      </c>
      <c r="AM397" s="105">
        <f>(AC397/Население_20!H$2)*100000</f>
        <v>24.814561452926103</v>
      </c>
      <c r="AN397" s="105">
        <f>(AD397/Население_20!I$2)*100000</f>
        <v>5.3063065453291234</v>
      </c>
      <c r="AO397" s="105">
        <f>(AE397/Население_20!J$2)*100000</f>
        <v>14.761699044089623</v>
      </c>
    </row>
    <row r="398" spans="1:41" x14ac:dyDescent="0.3">
      <c r="A398" s="95">
        <v>44383</v>
      </c>
      <c r="B398">
        <v>14845</v>
      </c>
      <c r="C398">
        <v>34526</v>
      </c>
      <c r="D398">
        <v>63249</v>
      </c>
      <c r="E398">
        <v>77944</v>
      </c>
      <c r="F398">
        <v>83001</v>
      </c>
      <c r="G398">
        <v>77032</v>
      </c>
      <c r="H398">
        <v>52065</v>
      </c>
      <c r="I398">
        <v>17932</v>
      </c>
      <c r="J398">
        <v>1557</v>
      </c>
      <c r="K398">
        <f t="shared" si="1180"/>
        <v>422151</v>
      </c>
      <c r="L398">
        <f t="shared" si="1181"/>
        <v>9</v>
      </c>
      <c r="M398">
        <f t="shared" si="1182"/>
        <v>9</v>
      </c>
      <c r="N398">
        <f t="shared" si="1183"/>
        <v>11</v>
      </c>
      <c r="O398">
        <f t="shared" si="1184"/>
        <v>19</v>
      </c>
      <c r="P398">
        <f t="shared" si="1185"/>
        <v>14</v>
      </c>
      <c r="Q398">
        <f t="shared" si="1186"/>
        <v>19</v>
      </c>
      <c r="R398">
        <f t="shared" si="1187"/>
        <v>13</v>
      </c>
      <c r="S398">
        <f t="shared" si="1188"/>
        <v>3</v>
      </c>
      <c r="T398">
        <f t="shared" si="1189"/>
        <v>1</v>
      </c>
      <c r="U398">
        <f t="shared" si="1190"/>
        <v>98</v>
      </c>
      <c r="V398">
        <f t="shared" si="1191"/>
        <v>69</v>
      </c>
      <c r="W398">
        <f t="shared" si="1192"/>
        <v>93</v>
      </c>
      <c r="X398">
        <f t="shared" si="1193"/>
        <v>111</v>
      </c>
      <c r="Y398">
        <f t="shared" si="1194"/>
        <v>155</v>
      </c>
      <c r="Z398">
        <f t="shared" si="1195"/>
        <v>166</v>
      </c>
      <c r="AA398">
        <f t="shared" si="1196"/>
        <v>153</v>
      </c>
      <c r="AB398">
        <f t="shared" si="1197"/>
        <v>176</v>
      </c>
      <c r="AC398">
        <f t="shared" si="1198"/>
        <v>74</v>
      </c>
      <c r="AD398">
        <f t="shared" si="1199"/>
        <v>2</v>
      </c>
      <c r="AE398">
        <f t="shared" si="1200"/>
        <v>999</v>
      </c>
      <c r="AF398" s="105">
        <f>(V398/Население_20!A$2)*100000</f>
        <v>5.2541324894232027</v>
      </c>
      <c r="AG398" s="105">
        <f>(W398/Население_20!B$2)*100000</f>
        <v>13.863918927379897</v>
      </c>
      <c r="AH398" s="105">
        <f>(X398/Население_20!C$2)*100000</f>
        <v>11.642627961396823</v>
      </c>
      <c r="AI398" s="105">
        <f>(Y398/Население_20!D$2)*100000</f>
        <v>14.757027915536483</v>
      </c>
      <c r="AJ398" s="105">
        <f>(Z398/Население_20!E$2)*100000</f>
        <v>17.353016811519058</v>
      </c>
      <c r="AK398" s="105">
        <f>(AA398/Население_20!F$2)*100000</f>
        <v>16.636311740560526</v>
      </c>
      <c r="AL398" s="105">
        <f>(AB398/Население_20!G$2)*100000</f>
        <v>24.561589581420275</v>
      </c>
      <c r="AM398" s="105">
        <f>(AC398/Население_20!H$2)*100000</f>
        <v>24.814561452926103</v>
      </c>
      <c r="AN398" s="105">
        <f>(AD398/Население_20!I$2)*100000</f>
        <v>5.3063065453291234</v>
      </c>
      <c r="AO398" s="105">
        <f>(AE398/Население_20!J$2)*100000</f>
        <v>14.443621297791903</v>
      </c>
    </row>
    <row r="399" spans="1:41" x14ac:dyDescent="0.3">
      <c r="A399" s="95">
        <v>44384</v>
      </c>
      <c r="B399">
        <v>14849</v>
      </c>
      <c r="C399">
        <v>34541</v>
      </c>
      <c r="D399">
        <v>63256</v>
      </c>
      <c r="E399">
        <v>77959</v>
      </c>
      <c r="F399">
        <v>83018</v>
      </c>
      <c r="G399">
        <v>77044</v>
      </c>
      <c r="H399">
        <v>52078</v>
      </c>
      <c r="I399">
        <v>17936</v>
      </c>
      <c r="J399">
        <v>1557</v>
      </c>
      <c r="K399">
        <f t="shared" si="1180"/>
        <v>422238</v>
      </c>
      <c r="L399">
        <f t="shared" si="1181"/>
        <v>4</v>
      </c>
      <c r="M399">
        <f t="shared" si="1182"/>
        <v>15</v>
      </c>
      <c r="N399">
        <f t="shared" si="1183"/>
        <v>7</v>
      </c>
      <c r="O399">
        <f t="shared" si="1184"/>
        <v>15</v>
      </c>
      <c r="P399">
        <f t="shared" si="1185"/>
        <v>17</v>
      </c>
      <c r="Q399">
        <f t="shared" si="1186"/>
        <v>12</v>
      </c>
      <c r="R399">
        <f t="shared" si="1187"/>
        <v>13</v>
      </c>
      <c r="S399">
        <f t="shared" si="1188"/>
        <v>4</v>
      </c>
      <c r="T399">
        <f t="shared" si="1189"/>
        <v>0</v>
      </c>
      <c r="U399">
        <f t="shared" si="1190"/>
        <v>87</v>
      </c>
      <c r="V399">
        <f t="shared" si="1191"/>
        <v>63</v>
      </c>
      <c r="W399">
        <f t="shared" si="1192"/>
        <v>97</v>
      </c>
      <c r="X399">
        <f t="shared" si="1193"/>
        <v>102</v>
      </c>
      <c r="Y399">
        <f t="shared" si="1194"/>
        <v>153</v>
      </c>
      <c r="Z399">
        <f t="shared" si="1195"/>
        <v>172</v>
      </c>
      <c r="AA399">
        <f t="shared" si="1196"/>
        <v>156</v>
      </c>
      <c r="AB399">
        <f t="shared" si="1197"/>
        <v>176</v>
      </c>
      <c r="AC399">
        <f t="shared" si="1198"/>
        <v>71</v>
      </c>
      <c r="AD399">
        <f t="shared" si="1199"/>
        <v>2</v>
      </c>
      <c r="AE399">
        <f t="shared" si="1200"/>
        <v>992</v>
      </c>
      <c r="AF399" s="105">
        <f>(V399/Население_20!A$2)*100000</f>
        <v>4.7972514033864027</v>
      </c>
      <c r="AG399" s="105">
        <f>(W399/Население_20!B$2)*100000</f>
        <v>14.460216515654304</v>
      </c>
      <c r="AH399" s="105">
        <f>(X399/Население_20!C$2)*100000</f>
        <v>10.698631099661945</v>
      </c>
      <c r="AI399" s="105">
        <f>(Y399/Население_20!D$2)*100000</f>
        <v>14.566614652110207</v>
      </c>
      <c r="AJ399" s="105">
        <f>(Z399/Население_20!E$2)*100000</f>
        <v>17.980234286634204</v>
      </c>
      <c r="AK399" s="105">
        <f>(AA399/Население_20!F$2)*100000</f>
        <v>16.962513931551907</v>
      </c>
      <c r="AL399" s="105">
        <f>(AB399/Население_20!G$2)*100000</f>
        <v>24.561589581420275</v>
      </c>
      <c r="AM399" s="105">
        <f>(AC399/Население_20!H$2)*100000</f>
        <v>23.808565718348021</v>
      </c>
      <c r="AN399" s="105">
        <f>(AD399/Население_20!I$2)*100000</f>
        <v>5.3063065453291234</v>
      </c>
      <c r="AO399" s="105">
        <f>(AE399/Население_20!J$2)*100000</f>
        <v>14.342414742151719</v>
      </c>
    </row>
    <row r="400" spans="1:41" x14ac:dyDescent="0.3">
      <c r="A400" s="95">
        <v>44385</v>
      </c>
      <c r="B400">
        <v>14857</v>
      </c>
      <c r="C400">
        <v>34547</v>
      </c>
      <c r="D400">
        <v>63267</v>
      </c>
      <c r="E400">
        <v>77964</v>
      </c>
      <c r="F400">
        <v>83027</v>
      </c>
      <c r="G400">
        <v>77054</v>
      </c>
      <c r="H400">
        <v>52086</v>
      </c>
      <c r="I400">
        <v>17939</v>
      </c>
      <c r="J400">
        <v>1557</v>
      </c>
      <c r="K400">
        <f t="shared" si="1180"/>
        <v>422298</v>
      </c>
      <c r="L400">
        <f t="shared" si="1181"/>
        <v>8</v>
      </c>
      <c r="M400">
        <f t="shared" si="1182"/>
        <v>6</v>
      </c>
      <c r="N400">
        <f t="shared" si="1183"/>
        <v>11</v>
      </c>
      <c r="O400">
        <f t="shared" si="1184"/>
        <v>5</v>
      </c>
      <c r="P400">
        <f t="shared" si="1185"/>
        <v>9</v>
      </c>
      <c r="Q400">
        <f t="shared" si="1186"/>
        <v>10</v>
      </c>
      <c r="R400">
        <f t="shared" si="1187"/>
        <v>8</v>
      </c>
      <c r="S400">
        <f t="shared" si="1188"/>
        <v>3</v>
      </c>
      <c r="T400">
        <f t="shared" si="1189"/>
        <v>0</v>
      </c>
      <c r="U400">
        <f t="shared" si="1190"/>
        <v>60</v>
      </c>
      <c r="V400">
        <f t="shared" si="1191"/>
        <v>68</v>
      </c>
      <c r="W400">
        <f t="shared" si="1192"/>
        <v>97</v>
      </c>
      <c r="X400">
        <f t="shared" si="1193"/>
        <v>106</v>
      </c>
      <c r="Y400">
        <f t="shared" si="1194"/>
        <v>142</v>
      </c>
      <c r="Z400">
        <f t="shared" si="1195"/>
        <v>161</v>
      </c>
      <c r="AA400">
        <f t="shared" si="1196"/>
        <v>145</v>
      </c>
      <c r="AB400">
        <f t="shared" si="1197"/>
        <v>171</v>
      </c>
      <c r="AC400">
        <f t="shared" si="1198"/>
        <v>67</v>
      </c>
      <c r="AD400">
        <f t="shared" si="1199"/>
        <v>2</v>
      </c>
      <c r="AE400">
        <f t="shared" si="1200"/>
        <v>959</v>
      </c>
      <c r="AF400" s="105">
        <f>(V400/Население_20!A$2)*100000</f>
        <v>5.1779856417504027</v>
      </c>
      <c r="AG400" s="105">
        <f>(W400/Население_20!B$2)*100000</f>
        <v>14.460216515654304</v>
      </c>
      <c r="AH400" s="105">
        <f>(X400/Население_20!C$2)*100000</f>
        <v>11.118185260433002</v>
      </c>
      <c r="AI400" s="105">
        <f>(Y400/Население_20!D$2)*100000</f>
        <v>13.519341703265685</v>
      </c>
      <c r="AJ400" s="105">
        <f>(Z400/Население_20!E$2)*100000</f>
        <v>16.830335582256435</v>
      </c>
      <c r="AK400" s="105">
        <f>(AA400/Население_20!F$2)*100000</f>
        <v>15.766439231250169</v>
      </c>
      <c r="AL400" s="105">
        <f>(AB400/Население_20!G$2)*100000</f>
        <v>23.863817150129925</v>
      </c>
      <c r="AM400" s="105">
        <f>(AC400/Население_20!H$2)*100000</f>
        <v>22.467238072243905</v>
      </c>
      <c r="AN400" s="105">
        <f>(AD400/Население_20!I$2)*100000</f>
        <v>5.3063065453291234</v>
      </c>
      <c r="AO400" s="105">
        <f>(AE400/Население_20!J$2)*100000</f>
        <v>13.865298122705141</v>
      </c>
    </row>
    <row r="401" spans="1:41" x14ac:dyDescent="0.3">
      <c r="A401" s="95">
        <v>44386</v>
      </c>
      <c r="B401">
        <v>14861</v>
      </c>
      <c r="C401">
        <v>34554</v>
      </c>
      <c r="D401">
        <v>63274</v>
      </c>
      <c r="E401">
        <v>77972</v>
      </c>
      <c r="F401">
        <v>83037</v>
      </c>
      <c r="G401">
        <v>77065</v>
      </c>
      <c r="H401">
        <v>52092</v>
      </c>
      <c r="I401">
        <v>17941</v>
      </c>
      <c r="J401">
        <v>1557</v>
      </c>
      <c r="K401">
        <f t="shared" si="1180"/>
        <v>422353</v>
      </c>
      <c r="L401">
        <f t="shared" si="1181"/>
        <v>4</v>
      </c>
      <c r="M401">
        <f t="shared" si="1182"/>
        <v>7</v>
      </c>
      <c r="N401">
        <f t="shared" si="1183"/>
        <v>7</v>
      </c>
      <c r="O401">
        <f t="shared" si="1184"/>
        <v>8</v>
      </c>
      <c r="P401">
        <f t="shared" si="1185"/>
        <v>10</v>
      </c>
      <c r="Q401">
        <f t="shared" si="1186"/>
        <v>11</v>
      </c>
      <c r="R401">
        <f t="shared" si="1187"/>
        <v>6</v>
      </c>
      <c r="S401">
        <f t="shared" si="1188"/>
        <v>2</v>
      </c>
      <c r="T401">
        <f t="shared" si="1189"/>
        <v>0</v>
      </c>
      <c r="U401">
        <f t="shared" si="1190"/>
        <v>55</v>
      </c>
      <c r="V401">
        <f t="shared" si="1191"/>
        <v>68</v>
      </c>
      <c r="W401">
        <f t="shared" si="1192"/>
        <v>97</v>
      </c>
      <c r="X401">
        <f t="shared" si="1193"/>
        <v>111</v>
      </c>
      <c r="Y401">
        <f t="shared" si="1194"/>
        <v>137</v>
      </c>
      <c r="Z401">
        <f t="shared" si="1195"/>
        <v>155</v>
      </c>
      <c r="AA401">
        <f t="shared" si="1196"/>
        <v>147</v>
      </c>
      <c r="AB401">
        <f t="shared" si="1197"/>
        <v>170</v>
      </c>
      <c r="AC401">
        <f t="shared" si="1198"/>
        <v>65</v>
      </c>
      <c r="AD401">
        <f t="shared" si="1199"/>
        <v>2</v>
      </c>
      <c r="AE401">
        <f t="shared" si="1200"/>
        <v>952</v>
      </c>
      <c r="AF401" s="105">
        <f>(V401/Население_20!A$2)*100000</f>
        <v>5.1779856417504027</v>
      </c>
      <c r="AG401" s="105">
        <f>(W401/Население_20!B$2)*100000</f>
        <v>14.460216515654304</v>
      </c>
      <c r="AH401" s="105">
        <f>(X401/Население_20!C$2)*100000</f>
        <v>11.642627961396823</v>
      </c>
      <c r="AI401" s="105">
        <f>(Y401/Население_20!D$2)*100000</f>
        <v>13.04330854469999</v>
      </c>
      <c r="AJ401" s="105">
        <f>(Z401/Население_20!E$2)*100000</f>
        <v>16.20311810714129</v>
      </c>
      <c r="AK401" s="105">
        <f>(AA401/Население_20!F$2)*100000</f>
        <v>15.983907358577758</v>
      </c>
      <c r="AL401" s="105">
        <f>(AB401/Население_20!G$2)*100000</f>
        <v>23.724262663871855</v>
      </c>
      <c r="AM401" s="105">
        <f>(AC401/Население_20!H$2)*100000</f>
        <v>21.796574249191853</v>
      </c>
      <c r="AN401" s="105">
        <f>(AD401/Население_20!I$2)*100000</f>
        <v>5.3063065453291234</v>
      </c>
      <c r="AO401" s="105">
        <f>(AE401/Население_20!J$2)*100000</f>
        <v>13.764091567064959</v>
      </c>
    </row>
    <row r="402" spans="1:41" x14ac:dyDescent="0.3">
      <c r="A402" s="95">
        <v>44387</v>
      </c>
      <c r="B402">
        <v>14866</v>
      </c>
      <c r="C402">
        <v>34563</v>
      </c>
      <c r="D402">
        <v>63284</v>
      </c>
      <c r="E402">
        <v>77979</v>
      </c>
      <c r="F402">
        <v>83047</v>
      </c>
      <c r="G402">
        <v>77073</v>
      </c>
      <c r="H402">
        <v>52099</v>
      </c>
      <c r="I402">
        <v>17945</v>
      </c>
      <c r="J402">
        <v>1558</v>
      </c>
      <c r="K402">
        <f t="shared" si="1180"/>
        <v>422414</v>
      </c>
      <c r="L402">
        <f t="shared" si="1181"/>
        <v>5</v>
      </c>
      <c r="M402">
        <f t="shared" si="1182"/>
        <v>9</v>
      </c>
      <c r="N402">
        <f t="shared" si="1183"/>
        <v>10</v>
      </c>
      <c r="O402">
        <f t="shared" si="1184"/>
        <v>7</v>
      </c>
      <c r="P402">
        <f t="shared" si="1185"/>
        <v>10</v>
      </c>
      <c r="Q402">
        <f t="shared" si="1186"/>
        <v>8</v>
      </c>
      <c r="R402">
        <f t="shared" si="1187"/>
        <v>7</v>
      </c>
      <c r="S402">
        <f t="shared" si="1188"/>
        <v>4</v>
      </c>
      <c r="T402">
        <f t="shared" si="1189"/>
        <v>1</v>
      </c>
      <c r="U402">
        <f t="shared" si="1190"/>
        <v>61</v>
      </c>
      <c r="V402">
        <f t="shared" si="1191"/>
        <v>68</v>
      </c>
      <c r="W402">
        <f t="shared" si="1192"/>
        <v>98</v>
      </c>
      <c r="X402">
        <f t="shared" si="1193"/>
        <v>113</v>
      </c>
      <c r="Y402">
        <f t="shared" si="1194"/>
        <v>136</v>
      </c>
      <c r="Z402">
        <f t="shared" si="1195"/>
        <v>148</v>
      </c>
      <c r="AA402">
        <f t="shared" si="1196"/>
        <v>142</v>
      </c>
      <c r="AB402">
        <f t="shared" si="1197"/>
        <v>161</v>
      </c>
      <c r="AC402">
        <f t="shared" si="1198"/>
        <v>58</v>
      </c>
      <c r="AD402">
        <f t="shared" si="1199"/>
        <v>3</v>
      </c>
      <c r="AE402">
        <f t="shared" si="1200"/>
        <v>927</v>
      </c>
      <c r="AF402" s="105">
        <f>(V402/Население_20!A$2)*100000</f>
        <v>5.1779856417504027</v>
      </c>
      <c r="AG402" s="105">
        <f>(W402/Население_20!B$2)*100000</f>
        <v>14.609290912722905</v>
      </c>
      <c r="AH402" s="105">
        <f>(X402/Население_20!C$2)*100000</f>
        <v>11.852405041782349</v>
      </c>
      <c r="AI402" s="105">
        <f>(Y402/Население_20!D$2)*100000</f>
        <v>12.948101912986852</v>
      </c>
      <c r="AJ402" s="105">
        <f>(Z402/Население_20!E$2)*100000</f>
        <v>15.471364386173617</v>
      </c>
      <c r="AK402" s="105">
        <f>(AA402/Население_20!F$2)*100000</f>
        <v>15.440237040258788</v>
      </c>
      <c r="AL402" s="105">
        <f>(AB402/Население_20!G$2)*100000</f>
        <v>22.468272287549226</v>
      </c>
      <c r="AM402" s="105">
        <f>(AC402/Население_20!H$2)*100000</f>
        <v>19.449250868509651</v>
      </c>
      <c r="AN402" s="105">
        <f>(AD402/Население_20!I$2)*100000</f>
        <v>7.959459817993686</v>
      </c>
      <c r="AO402" s="105">
        <f>(AE402/Население_20!J$2)*100000</f>
        <v>13.402639582635732</v>
      </c>
    </row>
    <row r="403" spans="1:41" x14ac:dyDescent="0.3">
      <c r="A403" s="95">
        <v>44388</v>
      </c>
      <c r="B403">
        <v>14867</v>
      </c>
      <c r="C403">
        <v>34563</v>
      </c>
      <c r="D403">
        <v>63289</v>
      </c>
      <c r="E403">
        <v>77986</v>
      </c>
      <c r="F403">
        <v>83058</v>
      </c>
      <c r="G403">
        <v>77075</v>
      </c>
      <c r="H403">
        <v>52103</v>
      </c>
      <c r="I403">
        <v>17947</v>
      </c>
      <c r="J403">
        <v>1558</v>
      </c>
      <c r="K403">
        <f t="shared" si="1180"/>
        <v>422446</v>
      </c>
      <c r="L403">
        <f t="shared" si="1181"/>
        <v>1</v>
      </c>
      <c r="M403">
        <f t="shared" si="1182"/>
        <v>0</v>
      </c>
      <c r="N403">
        <f t="shared" si="1183"/>
        <v>5</v>
      </c>
      <c r="O403">
        <f t="shared" si="1184"/>
        <v>7</v>
      </c>
      <c r="P403">
        <f t="shared" si="1185"/>
        <v>11</v>
      </c>
      <c r="Q403">
        <f t="shared" si="1186"/>
        <v>2</v>
      </c>
      <c r="R403">
        <f t="shared" si="1187"/>
        <v>4</v>
      </c>
      <c r="S403">
        <f t="shared" si="1188"/>
        <v>2</v>
      </c>
      <c r="T403">
        <f t="shared" si="1189"/>
        <v>0</v>
      </c>
      <c r="U403">
        <f t="shared" si="1190"/>
        <v>32</v>
      </c>
      <c r="V403">
        <f t="shared" si="1191"/>
        <v>69</v>
      </c>
      <c r="W403">
        <f t="shared" si="1192"/>
        <v>97</v>
      </c>
      <c r="X403">
        <f t="shared" si="1193"/>
        <v>116</v>
      </c>
      <c r="Y403">
        <f t="shared" si="1194"/>
        <v>139</v>
      </c>
      <c r="Z403">
        <f t="shared" si="1195"/>
        <v>154</v>
      </c>
      <c r="AA403">
        <f t="shared" si="1196"/>
        <v>140</v>
      </c>
      <c r="AB403">
        <f t="shared" si="1197"/>
        <v>159</v>
      </c>
      <c r="AC403">
        <f t="shared" si="1198"/>
        <v>54</v>
      </c>
      <c r="AD403">
        <f t="shared" si="1199"/>
        <v>3</v>
      </c>
      <c r="AE403">
        <f t="shared" si="1200"/>
        <v>931</v>
      </c>
      <c r="AF403" s="105">
        <f>(V403/Население_20!A$2)*100000</f>
        <v>5.2541324894232027</v>
      </c>
      <c r="AG403" s="105">
        <f>(W403/Население_20!B$2)*100000</f>
        <v>14.460216515654304</v>
      </c>
      <c r="AH403" s="105">
        <f>(X403/Население_20!C$2)*100000</f>
        <v>12.167070662360642</v>
      </c>
      <c r="AI403" s="105">
        <f>(Y403/Население_20!D$2)*100000</f>
        <v>13.233721808126266</v>
      </c>
      <c r="AJ403" s="105">
        <f>(Z403/Население_20!E$2)*100000</f>
        <v>16.098581861288764</v>
      </c>
      <c r="AK403" s="105">
        <f>(AA403/Население_20!F$2)*100000</f>
        <v>15.222768912931199</v>
      </c>
      <c r="AL403" s="105">
        <f>(AB403/Население_20!G$2)*100000</f>
        <v>22.189163315033088</v>
      </c>
      <c r="AM403" s="105">
        <f>(AC403/Население_20!H$2)*100000</f>
        <v>18.107923222405535</v>
      </c>
      <c r="AN403" s="105">
        <f>(AD403/Население_20!I$2)*100000</f>
        <v>7.959459817993686</v>
      </c>
      <c r="AO403" s="105">
        <f>(AE403/Население_20!J$2)*100000</f>
        <v>13.460471900144407</v>
      </c>
    </row>
    <row r="404" spans="1:41" x14ac:dyDescent="0.3">
      <c r="A404" s="95">
        <v>44389</v>
      </c>
      <c r="B404">
        <v>14869</v>
      </c>
      <c r="C404">
        <v>34566</v>
      </c>
      <c r="D404">
        <v>63292</v>
      </c>
      <c r="E404">
        <v>77989</v>
      </c>
      <c r="F404">
        <v>83058</v>
      </c>
      <c r="G404">
        <v>77079</v>
      </c>
      <c r="H404">
        <v>52104</v>
      </c>
      <c r="I404">
        <v>17947</v>
      </c>
      <c r="J404">
        <v>1558</v>
      </c>
      <c r="K404">
        <f t="shared" ref="K404:K410" si="1201">SUM(B404:J404)</f>
        <v>422462</v>
      </c>
      <c r="L404">
        <f t="shared" ref="L404:L410" si="1202">B404-B403</f>
        <v>2</v>
      </c>
      <c r="M404">
        <f t="shared" ref="M404:M410" si="1203">C404-C403</f>
        <v>3</v>
      </c>
      <c r="N404">
        <f t="shared" ref="N404:N410" si="1204">D404-D403</f>
        <v>3</v>
      </c>
      <c r="O404">
        <f t="shared" ref="O404:O410" si="1205">E404-E403</f>
        <v>3</v>
      </c>
      <c r="P404">
        <f t="shared" ref="P404:P410" si="1206">F404-F403</f>
        <v>0</v>
      </c>
      <c r="Q404">
        <f t="shared" ref="Q404:Q410" si="1207">G404-G403</f>
        <v>4</v>
      </c>
      <c r="R404">
        <f t="shared" ref="R404:R410" si="1208">H404-H403</f>
        <v>1</v>
      </c>
      <c r="S404">
        <f t="shared" ref="S404:S410" si="1209">I404-I403</f>
        <v>0</v>
      </c>
      <c r="T404">
        <f t="shared" ref="T404:T410" si="1210">J404-J403</f>
        <v>0</v>
      </c>
      <c r="U404">
        <f t="shared" ref="U404:U410" si="1211">K404-K403</f>
        <v>16</v>
      </c>
      <c r="V404">
        <f t="shared" ref="V404:V410" si="1212">SUM(L391:L404)</f>
        <v>69</v>
      </c>
      <c r="W404">
        <f t="shared" ref="W404:W410" si="1213">SUM(M391:M404)</f>
        <v>99</v>
      </c>
      <c r="X404">
        <f t="shared" ref="X404:X410" si="1214">SUM(N391:N404)</f>
        <v>119</v>
      </c>
      <c r="Y404">
        <f t="shared" ref="Y404:Y410" si="1215">SUM(O391:O404)</f>
        <v>139</v>
      </c>
      <c r="Z404">
        <f t="shared" ref="Z404:Z410" si="1216">SUM(P391:P404)</f>
        <v>151</v>
      </c>
      <c r="AA404">
        <f t="shared" ref="AA404:AA410" si="1217">SUM(Q391:Q404)</f>
        <v>143</v>
      </c>
      <c r="AB404">
        <f t="shared" ref="AB404:AB410" si="1218">SUM(R391:R404)</f>
        <v>155</v>
      </c>
      <c r="AC404">
        <f t="shared" ref="AC404:AC410" si="1219">SUM(S391:S404)</f>
        <v>53</v>
      </c>
      <c r="AD404">
        <f t="shared" ref="AD404:AD410" si="1220">SUM(T391:T404)</f>
        <v>3</v>
      </c>
      <c r="AE404">
        <f t="shared" ref="AE404:AE410" si="1221">SUM(U391:U404)</f>
        <v>931</v>
      </c>
      <c r="AF404" s="105">
        <f>(V404/Население_20!A$2)*100000</f>
        <v>5.2541324894232027</v>
      </c>
      <c r="AG404" s="105">
        <f>(W404/Население_20!B$2)*100000</f>
        <v>14.758365309791504</v>
      </c>
      <c r="AH404" s="105">
        <f>(X404/Население_20!C$2)*100000</f>
        <v>12.481736282938936</v>
      </c>
      <c r="AI404" s="105">
        <f>(Y404/Население_20!D$2)*100000</f>
        <v>13.233721808126266</v>
      </c>
      <c r="AJ404" s="105">
        <f>(Z404/Население_20!E$2)*100000</f>
        <v>15.784973123731191</v>
      </c>
      <c r="AK404" s="105">
        <f>(AA404/Население_20!F$2)*100000</f>
        <v>15.548971103922582</v>
      </c>
      <c r="AL404" s="105">
        <f>(AB404/Население_20!G$2)*100000</f>
        <v>21.630945370000809</v>
      </c>
      <c r="AM404" s="105">
        <f>(AC404/Население_20!H$2)*100000</f>
        <v>17.772591310879509</v>
      </c>
      <c r="AN404" s="105">
        <f>(AD404/Население_20!I$2)*100000</f>
        <v>7.959459817993686</v>
      </c>
      <c r="AO404" s="105">
        <f>(AE404/Население_20!J$2)*100000</f>
        <v>13.460471900144407</v>
      </c>
    </row>
    <row r="405" spans="1:41" x14ac:dyDescent="0.3">
      <c r="A405" s="95">
        <v>44390</v>
      </c>
      <c r="B405">
        <v>14877</v>
      </c>
      <c r="C405">
        <v>34576</v>
      </c>
      <c r="D405">
        <v>63304</v>
      </c>
      <c r="E405">
        <v>78004</v>
      </c>
      <c r="F405">
        <v>83068</v>
      </c>
      <c r="G405">
        <v>77093</v>
      </c>
      <c r="H405">
        <v>52112</v>
      </c>
      <c r="I405">
        <v>17953</v>
      </c>
      <c r="J405">
        <v>1558</v>
      </c>
      <c r="K405">
        <f t="shared" si="1201"/>
        <v>422545</v>
      </c>
      <c r="L405">
        <f t="shared" si="1202"/>
        <v>8</v>
      </c>
      <c r="M405">
        <f t="shared" si="1203"/>
        <v>10</v>
      </c>
      <c r="N405">
        <f t="shared" si="1204"/>
        <v>12</v>
      </c>
      <c r="O405">
        <f t="shared" si="1205"/>
        <v>15</v>
      </c>
      <c r="P405">
        <f t="shared" si="1206"/>
        <v>10</v>
      </c>
      <c r="Q405">
        <f t="shared" si="1207"/>
        <v>14</v>
      </c>
      <c r="R405">
        <f t="shared" si="1208"/>
        <v>8</v>
      </c>
      <c r="S405">
        <f t="shared" si="1209"/>
        <v>6</v>
      </c>
      <c r="T405">
        <f t="shared" si="1210"/>
        <v>0</v>
      </c>
      <c r="U405">
        <f t="shared" si="1211"/>
        <v>83</v>
      </c>
      <c r="V405">
        <f t="shared" si="1212"/>
        <v>72</v>
      </c>
      <c r="W405">
        <f t="shared" si="1213"/>
        <v>97</v>
      </c>
      <c r="X405">
        <f t="shared" si="1214"/>
        <v>118</v>
      </c>
      <c r="Y405">
        <f t="shared" si="1215"/>
        <v>137</v>
      </c>
      <c r="Z405">
        <f t="shared" si="1216"/>
        <v>138</v>
      </c>
      <c r="AA405">
        <f t="shared" si="1217"/>
        <v>147</v>
      </c>
      <c r="AB405">
        <f t="shared" si="1218"/>
        <v>135</v>
      </c>
      <c r="AC405">
        <f t="shared" si="1219"/>
        <v>53</v>
      </c>
      <c r="AD405">
        <f t="shared" si="1220"/>
        <v>2</v>
      </c>
      <c r="AE405">
        <f t="shared" si="1221"/>
        <v>899</v>
      </c>
      <c r="AF405" s="105">
        <f>(V405/Население_20!A$2)*100000</f>
        <v>5.4825730324416035</v>
      </c>
      <c r="AG405" s="105">
        <f>(W405/Население_20!B$2)*100000</f>
        <v>14.460216515654304</v>
      </c>
      <c r="AH405" s="105">
        <f>(X405/Население_20!C$2)*100000</f>
        <v>12.37684774274617</v>
      </c>
      <c r="AI405" s="105">
        <f>(Y405/Население_20!D$2)*100000</f>
        <v>13.04330854469999</v>
      </c>
      <c r="AJ405" s="105">
        <f>(Z405/Население_20!E$2)*100000</f>
        <v>14.426001927648374</v>
      </c>
      <c r="AK405" s="105">
        <f>(AA405/Население_20!F$2)*100000</f>
        <v>15.983907358577758</v>
      </c>
      <c r="AL405" s="105">
        <f>(AB405/Население_20!G$2)*100000</f>
        <v>18.839855644839414</v>
      </c>
      <c r="AM405" s="105">
        <f>(AC405/Население_20!H$2)*100000</f>
        <v>17.772591310879509</v>
      </c>
      <c r="AN405" s="105">
        <f>(AD405/Население_20!I$2)*100000</f>
        <v>5.3063065453291234</v>
      </c>
      <c r="AO405" s="105">
        <f>(AE405/Население_20!J$2)*100000</f>
        <v>12.997813360074998</v>
      </c>
    </row>
    <row r="406" spans="1:41" x14ac:dyDescent="0.3">
      <c r="A406" s="95">
        <v>44391</v>
      </c>
      <c r="B406">
        <v>14882</v>
      </c>
      <c r="C406">
        <v>34587</v>
      </c>
      <c r="D406">
        <v>63313</v>
      </c>
      <c r="E406">
        <v>78014</v>
      </c>
      <c r="F406">
        <v>83082</v>
      </c>
      <c r="G406">
        <v>77106</v>
      </c>
      <c r="H406">
        <v>52121</v>
      </c>
      <c r="I406">
        <v>17956</v>
      </c>
      <c r="J406">
        <v>1558</v>
      </c>
      <c r="K406">
        <f t="shared" si="1201"/>
        <v>422619</v>
      </c>
      <c r="L406">
        <f t="shared" si="1202"/>
        <v>5</v>
      </c>
      <c r="M406">
        <f t="shared" si="1203"/>
        <v>11</v>
      </c>
      <c r="N406">
        <f t="shared" si="1204"/>
        <v>9</v>
      </c>
      <c r="O406">
        <f t="shared" si="1205"/>
        <v>10</v>
      </c>
      <c r="P406">
        <f t="shared" si="1206"/>
        <v>14</v>
      </c>
      <c r="Q406">
        <f t="shared" si="1207"/>
        <v>13</v>
      </c>
      <c r="R406">
        <f t="shared" si="1208"/>
        <v>9</v>
      </c>
      <c r="S406">
        <f t="shared" si="1209"/>
        <v>3</v>
      </c>
      <c r="T406">
        <f t="shared" si="1210"/>
        <v>0</v>
      </c>
      <c r="U406">
        <f t="shared" si="1211"/>
        <v>74</v>
      </c>
      <c r="V406">
        <f t="shared" si="1212"/>
        <v>72</v>
      </c>
      <c r="W406">
        <f t="shared" si="1213"/>
        <v>97</v>
      </c>
      <c r="X406">
        <f t="shared" si="1214"/>
        <v>113</v>
      </c>
      <c r="Y406">
        <f t="shared" si="1215"/>
        <v>132</v>
      </c>
      <c r="Z406">
        <f t="shared" si="1216"/>
        <v>133</v>
      </c>
      <c r="AA406">
        <f t="shared" si="1217"/>
        <v>137</v>
      </c>
      <c r="AB406">
        <f t="shared" si="1218"/>
        <v>128</v>
      </c>
      <c r="AC406">
        <f t="shared" si="1219"/>
        <v>54</v>
      </c>
      <c r="AD406">
        <f t="shared" si="1220"/>
        <v>2</v>
      </c>
      <c r="AE406">
        <f t="shared" si="1221"/>
        <v>868</v>
      </c>
      <c r="AF406" s="105">
        <f>(V406/Население_20!A$2)*100000</f>
        <v>5.4825730324416035</v>
      </c>
      <c r="AG406" s="105">
        <f>(W406/Население_20!B$2)*100000</f>
        <v>14.460216515654304</v>
      </c>
      <c r="AH406" s="105">
        <f>(X406/Население_20!C$2)*100000</f>
        <v>11.852405041782349</v>
      </c>
      <c r="AI406" s="105">
        <f>(Y406/Население_20!D$2)*100000</f>
        <v>12.567275386134297</v>
      </c>
      <c r="AJ406" s="105">
        <f>(Z406/Население_20!E$2)*100000</f>
        <v>13.903320698385752</v>
      </c>
      <c r="AK406" s="105">
        <f>(AA406/Население_20!F$2)*100000</f>
        <v>14.896566721939815</v>
      </c>
      <c r="AL406" s="105">
        <f>(AB406/Население_20!G$2)*100000</f>
        <v>17.862974241032926</v>
      </c>
      <c r="AM406" s="105">
        <f>(AC406/Население_20!H$2)*100000</f>
        <v>18.107923222405535</v>
      </c>
      <c r="AN406" s="105">
        <f>(AD406/Население_20!I$2)*100000</f>
        <v>5.3063065453291234</v>
      </c>
      <c r="AO406" s="105">
        <f>(AE406/Население_20!J$2)*100000</f>
        <v>12.549612899382756</v>
      </c>
    </row>
    <row r="407" spans="1:41" x14ac:dyDescent="0.3">
      <c r="A407" s="95">
        <v>44392</v>
      </c>
      <c r="B407">
        <v>14893</v>
      </c>
      <c r="C407">
        <v>34596</v>
      </c>
      <c r="D407">
        <v>63327</v>
      </c>
      <c r="E407">
        <v>78025</v>
      </c>
      <c r="F407">
        <v>83093</v>
      </c>
      <c r="G407">
        <v>77116</v>
      </c>
      <c r="H407">
        <v>52134</v>
      </c>
      <c r="I407">
        <v>17961</v>
      </c>
      <c r="J407">
        <v>1558</v>
      </c>
      <c r="K407">
        <f t="shared" si="1201"/>
        <v>422703</v>
      </c>
      <c r="L407">
        <f t="shared" si="1202"/>
        <v>11</v>
      </c>
      <c r="M407">
        <f t="shared" si="1203"/>
        <v>9</v>
      </c>
      <c r="N407">
        <f t="shared" si="1204"/>
        <v>14</v>
      </c>
      <c r="O407">
        <f t="shared" si="1205"/>
        <v>11</v>
      </c>
      <c r="P407">
        <f t="shared" si="1206"/>
        <v>11</v>
      </c>
      <c r="Q407">
        <f t="shared" si="1207"/>
        <v>10</v>
      </c>
      <c r="R407">
        <f t="shared" si="1208"/>
        <v>13</v>
      </c>
      <c r="S407">
        <f t="shared" si="1209"/>
        <v>5</v>
      </c>
      <c r="T407">
        <f t="shared" si="1210"/>
        <v>0</v>
      </c>
      <c r="U407">
        <f t="shared" si="1211"/>
        <v>84</v>
      </c>
      <c r="V407">
        <f t="shared" si="1212"/>
        <v>80</v>
      </c>
      <c r="W407">
        <f t="shared" si="1213"/>
        <v>97</v>
      </c>
      <c r="X407">
        <f t="shared" si="1214"/>
        <v>121</v>
      </c>
      <c r="Y407">
        <f t="shared" si="1215"/>
        <v>136</v>
      </c>
      <c r="Z407">
        <f t="shared" si="1216"/>
        <v>129</v>
      </c>
      <c r="AA407">
        <f t="shared" si="1217"/>
        <v>135</v>
      </c>
      <c r="AB407">
        <f t="shared" si="1218"/>
        <v>124</v>
      </c>
      <c r="AC407">
        <f t="shared" si="1219"/>
        <v>50</v>
      </c>
      <c r="AD407">
        <f t="shared" si="1220"/>
        <v>2</v>
      </c>
      <c r="AE407">
        <f t="shared" si="1221"/>
        <v>874</v>
      </c>
      <c r="AF407" s="105">
        <f>(V407/Население_20!A$2)*100000</f>
        <v>6.0917478138240035</v>
      </c>
      <c r="AG407" s="105">
        <f>(W407/Население_20!B$2)*100000</f>
        <v>14.460216515654304</v>
      </c>
      <c r="AH407" s="105">
        <f>(X407/Население_20!C$2)*100000</f>
        <v>12.691513363324463</v>
      </c>
      <c r="AI407" s="105">
        <f>(Y407/Население_20!D$2)*100000</f>
        <v>12.948101912986852</v>
      </c>
      <c r="AJ407" s="105">
        <f>(Z407/Население_20!E$2)*100000</f>
        <v>13.485175714975654</v>
      </c>
      <c r="AK407" s="105">
        <f>(AA407/Население_20!F$2)*100000</f>
        <v>14.679098594612226</v>
      </c>
      <c r="AL407" s="105">
        <f>(AB407/Население_20!G$2)*100000</f>
        <v>17.304756296000647</v>
      </c>
      <c r="AM407" s="105">
        <f>(AC407/Население_20!H$2)*100000</f>
        <v>16.766595576301423</v>
      </c>
      <c r="AN407" s="105">
        <f>(AD407/Население_20!I$2)*100000</f>
        <v>5.3063065453291234</v>
      </c>
      <c r="AO407" s="105">
        <f>(AE407/Население_20!J$2)*100000</f>
        <v>12.636361375645771</v>
      </c>
    </row>
    <row r="408" spans="1:41" x14ac:dyDescent="0.3">
      <c r="A408" s="95">
        <v>44393</v>
      </c>
      <c r="B408">
        <v>14901</v>
      </c>
      <c r="C408">
        <v>34610</v>
      </c>
      <c r="D408">
        <v>63350</v>
      </c>
      <c r="E408">
        <v>78037</v>
      </c>
      <c r="F408">
        <v>83106</v>
      </c>
      <c r="G408">
        <v>77124</v>
      </c>
      <c r="H408">
        <v>52143</v>
      </c>
      <c r="I408">
        <v>17967</v>
      </c>
      <c r="J408">
        <v>1559</v>
      </c>
      <c r="K408">
        <f t="shared" si="1201"/>
        <v>422797</v>
      </c>
      <c r="L408">
        <f t="shared" si="1202"/>
        <v>8</v>
      </c>
      <c r="M408">
        <f t="shared" si="1203"/>
        <v>14</v>
      </c>
      <c r="N408">
        <f t="shared" si="1204"/>
        <v>23</v>
      </c>
      <c r="O408">
        <f t="shared" si="1205"/>
        <v>12</v>
      </c>
      <c r="P408">
        <f t="shared" si="1206"/>
        <v>13</v>
      </c>
      <c r="Q408">
        <f t="shared" si="1207"/>
        <v>8</v>
      </c>
      <c r="R408">
        <f t="shared" si="1208"/>
        <v>9</v>
      </c>
      <c r="S408">
        <f t="shared" si="1209"/>
        <v>6</v>
      </c>
      <c r="T408">
        <f t="shared" si="1210"/>
        <v>1</v>
      </c>
      <c r="U408">
        <f t="shared" si="1211"/>
        <v>94</v>
      </c>
      <c r="V408">
        <f t="shared" si="1212"/>
        <v>83</v>
      </c>
      <c r="W408">
        <f t="shared" si="1213"/>
        <v>104</v>
      </c>
      <c r="X408">
        <f t="shared" si="1214"/>
        <v>136</v>
      </c>
      <c r="Y408">
        <f t="shared" si="1215"/>
        <v>136</v>
      </c>
      <c r="Z408">
        <f t="shared" si="1216"/>
        <v>130</v>
      </c>
      <c r="AA408">
        <f t="shared" si="1217"/>
        <v>132</v>
      </c>
      <c r="AB408">
        <f t="shared" si="1218"/>
        <v>118</v>
      </c>
      <c r="AC408">
        <f t="shared" si="1219"/>
        <v>53</v>
      </c>
      <c r="AD408">
        <f t="shared" si="1220"/>
        <v>3</v>
      </c>
      <c r="AE408">
        <f t="shared" si="1221"/>
        <v>895</v>
      </c>
      <c r="AF408" s="105">
        <f>(V408/Население_20!A$2)*100000</f>
        <v>6.3201883568424044</v>
      </c>
      <c r="AG408" s="105">
        <f>(W408/Население_20!B$2)*100000</f>
        <v>15.503737295134508</v>
      </c>
      <c r="AH408" s="105">
        <f>(X408/Население_20!C$2)*100000</f>
        <v>14.264841466215925</v>
      </c>
      <c r="AI408" s="105">
        <f>(Y408/Население_20!D$2)*100000</f>
        <v>12.948101912986852</v>
      </c>
      <c r="AJ408" s="105">
        <f>(Z408/Население_20!E$2)*100000</f>
        <v>13.589711960828177</v>
      </c>
      <c r="AK408" s="105">
        <f>(AA408/Население_20!F$2)*100000</f>
        <v>14.352896403620845</v>
      </c>
      <c r="AL408" s="105">
        <f>(AB408/Население_20!G$2)*100000</f>
        <v>16.467429378452227</v>
      </c>
      <c r="AM408" s="105">
        <f>(AC408/Население_20!H$2)*100000</f>
        <v>17.772591310879509</v>
      </c>
      <c r="AN408" s="105">
        <f>(AD408/Население_20!I$2)*100000</f>
        <v>7.959459817993686</v>
      </c>
      <c r="AO408" s="105">
        <f>(AE408/Население_20!J$2)*100000</f>
        <v>12.93998104256632</v>
      </c>
    </row>
    <row r="409" spans="1:41" x14ac:dyDescent="0.3">
      <c r="A409" s="95">
        <v>44394</v>
      </c>
      <c r="B409">
        <v>14908</v>
      </c>
      <c r="C409">
        <v>34619</v>
      </c>
      <c r="D409">
        <v>63358</v>
      </c>
      <c r="E409">
        <v>78051</v>
      </c>
      <c r="F409">
        <v>83116</v>
      </c>
      <c r="G409">
        <v>77139</v>
      </c>
      <c r="H409">
        <v>52151</v>
      </c>
      <c r="I409">
        <v>17970</v>
      </c>
      <c r="J409">
        <v>1561</v>
      </c>
      <c r="K409">
        <f t="shared" si="1201"/>
        <v>422873</v>
      </c>
      <c r="L409">
        <f t="shared" si="1202"/>
        <v>7</v>
      </c>
      <c r="M409">
        <f t="shared" si="1203"/>
        <v>9</v>
      </c>
      <c r="N409">
        <f t="shared" si="1204"/>
        <v>8</v>
      </c>
      <c r="O409">
        <f t="shared" si="1205"/>
        <v>14</v>
      </c>
      <c r="P409">
        <f t="shared" si="1206"/>
        <v>10</v>
      </c>
      <c r="Q409">
        <f t="shared" si="1207"/>
        <v>15</v>
      </c>
      <c r="R409">
        <f t="shared" si="1208"/>
        <v>8</v>
      </c>
      <c r="S409">
        <f t="shared" si="1209"/>
        <v>3</v>
      </c>
      <c r="T409">
        <f t="shared" si="1210"/>
        <v>2</v>
      </c>
      <c r="U409">
        <f t="shared" si="1211"/>
        <v>76</v>
      </c>
      <c r="V409">
        <f t="shared" si="1212"/>
        <v>85</v>
      </c>
      <c r="W409">
        <f t="shared" si="1213"/>
        <v>106</v>
      </c>
      <c r="X409">
        <f t="shared" si="1214"/>
        <v>136</v>
      </c>
      <c r="Y409">
        <f t="shared" si="1215"/>
        <v>135</v>
      </c>
      <c r="Z409">
        <f t="shared" si="1216"/>
        <v>132</v>
      </c>
      <c r="AA409">
        <f t="shared" si="1217"/>
        <v>134</v>
      </c>
      <c r="AB409">
        <f t="shared" si="1218"/>
        <v>106</v>
      </c>
      <c r="AC409">
        <f t="shared" si="1219"/>
        <v>51</v>
      </c>
      <c r="AD409">
        <f t="shared" si="1220"/>
        <v>5</v>
      </c>
      <c r="AE409">
        <f t="shared" si="1221"/>
        <v>890</v>
      </c>
      <c r="AF409" s="105">
        <f>(V409/Население_20!A$2)*100000</f>
        <v>6.4724820521880044</v>
      </c>
      <c r="AG409" s="105">
        <f>(W409/Население_20!B$2)*100000</f>
        <v>15.801886089271711</v>
      </c>
      <c r="AH409" s="105">
        <f>(X409/Население_20!C$2)*100000</f>
        <v>14.264841466215925</v>
      </c>
      <c r="AI409" s="105">
        <f>(Y409/Население_20!D$2)*100000</f>
        <v>12.852895281273712</v>
      </c>
      <c r="AJ409" s="105">
        <f>(Z409/Население_20!E$2)*100000</f>
        <v>13.798784452533226</v>
      </c>
      <c r="AK409" s="105">
        <f>(AA409/Население_20!F$2)*100000</f>
        <v>14.570364530948433</v>
      </c>
      <c r="AL409" s="105">
        <f>(AB409/Население_20!G$2)*100000</f>
        <v>14.792775543355392</v>
      </c>
      <c r="AM409" s="105">
        <f>(AC409/Население_20!H$2)*100000</f>
        <v>17.101927487827449</v>
      </c>
      <c r="AN409" s="105">
        <f>(AD409/Население_20!I$2)*100000</f>
        <v>13.265766363322809</v>
      </c>
      <c r="AO409" s="105">
        <f>(AE409/Население_20!J$2)*100000</f>
        <v>12.867690645680476</v>
      </c>
    </row>
    <row r="410" spans="1:41" x14ac:dyDescent="0.3">
      <c r="A410" s="95">
        <v>44395</v>
      </c>
      <c r="B410">
        <v>14915</v>
      </c>
      <c r="C410">
        <v>34630</v>
      </c>
      <c r="D410">
        <v>63368</v>
      </c>
      <c r="E410">
        <v>78057</v>
      </c>
      <c r="F410">
        <v>83123</v>
      </c>
      <c r="G410">
        <v>77148</v>
      </c>
      <c r="H410">
        <v>52158</v>
      </c>
      <c r="I410">
        <v>17970</v>
      </c>
      <c r="J410">
        <v>1561</v>
      </c>
      <c r="K410">
        <f t="shared" si="1201"/>
        <v>422930</v>
      </c>
      <c r="L410">
        <f t="shared" si="1202"/>
        <v>7</v>
      </c>
      <c r="M410">
        <f t="shared" si="1203"/>
        <v>11</v>
      </c>
      <c r="N410">
        <f t="shared" si="1204"/>
        <v>10</v>
      </c>
      <c r="O410">
        <f t="shared" si="1205"/>
        <v>6</v>
      </c>
      <c r="P410">
        <f t="shared" si="1206"/>
        <v>7</v>
      </c>
      <c r="Q410">
        <f t="shared" si="1207"/>
        <v>9</v>
      </c>
      <c r="R410">
        <f t="shared" si="1208"/>
        <v>7</v>
      </c>
      <c r="S410">
        <f t="shared" si="1209"/>
        <v>0</v>
      </c>
      <c r="T410">
        <f t="shared" si="1210"/>
        <v>0</v>
      </c>
      <c r="U410">
        <f t="shared" si="1211"/>
        <v>57</v>
      </c>
      <c r="V410">
        <f t="shared" si="1212"/>
        <v>81</v>
      </c>
      <c r="W410">
        <f t="shared" si="1213"/>
        <v>113</v>
      </c>
      <c r="X410">
        <f t="shared" si="1214"/>
        <v>134</v>
      </c>
      <c r="Y410">
        <f t="shared" si="1215"/>
        <v>136</v>
      </c>
      <c r="Z410">
        <f t="shared" si="1216"/>
        <v>136</v>
      </c>
      <c r="AA410">
        <f t="shared" si="1217"/>
        <v>137</v>
      </c>
      <c r="AB410">
        <f t="shared" si="1218"/>
        <v>109</v>
      </c>
      <c r="AC410">
        <f t="shared" si="1219"/>
        <v>45</v>
      </c>
      <c r="AD410">
        <f t="shared" si="1220"/>
        <v>5</v>
      </c>
      <c r="AE410">
        <f t="shared" si="1221"/>
        <v>896</v>
      </c>
      <c r="AF410" s="105">
        <f>(V410/Население_20!A$2)*100000</f>
        <v>6.1678946614968044</v>
      </c>
      <c r="AG410" s="105">
        <f>(W410/Население_20!B$2)*100000</f>
        <v>16.845406868751919</v>
      </c>
      <c r="AH410" s="105">
        <f>(X410/Население_20!C$2)*100000</f>
        <v>14.055064385830397</v>
      </c>
      <c r="AI410" s="105">
        <f>(Y410/Население_20!D$2)*100000</f>
        <v>12.948101912986852</v>
      </c>
      <c r="AJ410" s="105">
        <f>(Z410/Население_20!E$2)*100000</f>
        <v>14.216929435943324</v>
      </c>
      <c r="AK410" s="105">
        <f>(AA410/Население_20!F$2)*100000</f>
        <v>14.896566721939815</v>
      </c>
      <c r="AL410" s="105">
        <f>(AB410/Население_20!G$2)*100000</f>
        <v>15.2114390021296</v>
      </c>
      <c r="AM410" s="105">
        <f>(AC410/Население_20!H$2)*100000</f>
        <v>15.089936018671281</v>
      </c>
      <c r="AN410" s="105">
        <f>(AD410/Население_20!I$2)*100000</f>
        <v>13.265766363322809</v>
      </c>
      <c r="AO410" s="105">
        <f>(AE410/Население_20!J$2)*100000</f>
        <v>12.954439121943491</v>
      </c>
    </row>
    <row r="411" spans="1:41" x14ac:dyDescent="0.3">
      <c r="A411" s="95">
        <v>44396</v>
      </c>
      <c r="B411">
        <v>14916</v>
      </c>
      <c r="C411">
        <v>34640</v>
      </c>
      <c r="D411">
        <v>63376</v>
      </c>
      <c r="E411">
        <v>78060</v>
      </c>
      <c r="F411">
        <v>83127</v>
      </c>
      <c r="G411">
        <v>77151</v>
      </c>
      <c r="H411">
        <v>52162</v>
      </c>
      <c r="I411">
        <v>17971</v>
      </c>
      <c r="J411">
        <v>1562</v>
      </c>
      <c r="K411">
        <f t="shared" ref="K411:K417" si="1222">SUM(B411:J411)</f>
        <v>422965</v>
      </c>
      <c r="L411">
        <f t="shared" ref="L411:L417" si="1223">B411-B410</f>
        <v>1</v>
      </c>
      <c r="M411">
        <f t="shared" ref="M411:M417" si="1224">C411-C410</f>
        <v>10</v>
      </c>
      <c r="N411">
        <f t="shared" ref="N411:N417" si="1225">D411-D410</f>
        <v>8</v>
      </c>
      <c r="O411">
        <f t="shared" ref="O411:O417" si="1226">E411-E410</f>
        <v>3</v>
      </c>
      <c r="P411">
        <f t="shared" ref="P411:P417" si="1227">F411-F410</f>
        <v>4</v>
      </c>
      <c r="Q411">
        <f t="shared" ref="Q411:Q417" si="1228">G411-G410</f>
        <v>3</v>
      </c>
      <c r="R411">
        <f t="shared" ref="R411:R417" si="1229">H411-H410</f>
        <v>4</v>
      </c>
      <c r="S411">
        <f t="shared" ref="S411:S417" si="1230">I411-I410</f>
        <v>1</v>
      </c>
      <c r="T411">
        <f t="shared" ref="T411:T417" si="1231">J411-J410</f>
        <v>1</v>
      </c>
      <c r="U411">
        <f t="shared" ref="U411:U417" si="1232">K411-K410</f>
        <v>35</v>
      </c>
      <c r="V411">
        <f t="shared" ref="V411:V417" si="1233">SUM(L398:L411)</f>
        <v>80</v>
      </c>
      <c r="W411">
        <f t="shared" ref="W411:W417" si="1234">SUM(M398:M411)</f>
        <v>123</v>
      </c>
      <c r="X411">
        <f t="shared" ref="X411:X417" si="1235">SUM(N398:N411)</f>
        <v>138</v>
      </c>
      <c r="Y411">
        <f t="shared" ref="Y411:Y417" si="1236">SUM(O398:O411)</f>
        <v>135</v>
      </c>
      <c r="Z411">
        <f t="shared" ref="Z411:Z417" si="1237">SUM(P398:P411)</f>
        <v>140</v>
      </c>
      <c r="AA411">
        <f t="shared" ref="AA411:AA417" si="1238">SUM(Q398:Q411)</f>
        <v>138</v>
      </c>
      <c r="AB411">
        <f t="shared" ref="AB411:AB417" si="1239">SUM(R398:R411)</f>
        <v>110</v>
      </c>
      <c r="AC411">
        <f t="shared" ref="AC411:AC417" si="1240">SUM(S398:S411)</f>
        <v>42</v>
      </c>
      <c r="AD411">
        <f t="shared" ref="AD411:AD417" si="1241">SUM(T398:T411)</f>
        <v>6</v>
      </c>
      <c r="AE411">
        <f t="shared" ref="AE411:AE417" si="1242">SUM(U398:U411)</f>
        <v>912</v>
      </c>
      <c r="AF411" s="105">
        <f>(V411/Население_20!A$2)*100000</f>
        <v>6.0917478138240035</v>
      </c>
      <c r="AG411" s="105">
        <f>(W411/Население_20!B$2)*100000</f>
        <v>18.336150839437931</v>
      </c>
      <c r="AH411" s="105">
        <f>(X411/Население_20!C$2)*100000</f>
        <v>14.474618546601455</v>
      </c>
      <c r="AI411" s="105">
        <f>(Y411/Население_20!D$2)*100000</f>
        <v>12.852895281273712</v>
      </c>
      <c r="AJ411" s="105">
        <f>(Z411/Население_20!E$2)*100000</f>
        <v>14.635074419353423</v>
      </c>
      <c r="AK411" s="105">
        <f>(AA411/Население_20!F$2)*100000</f>
        <v>15.005300785603609</v>
      </c>
      <c r="AL411" s="105">
        <f>(AB411/Население_20!G$2)*100000</f>
        <v>15.350993488387672</v>
      </c>
      <c r="AM411" s="105">
        <f>(AC411/Население_20!H$2)*100000</f>
        <v>14.083940284093194</v>
      </c>
      <c r="AN411" s="105">
        <f>(AD411/Население_20!I$2)*100000</f>
        <v>15.918919635987372</v>
      </c>
      <c r="AO411" s="105">
        <f>(AE411/Население_20!J$2)*100000</f>
        <v>13.185768391978195</v>
      </c>
    </row>
    <row r="412" spans="1:41" x14ac:dyDescent="0.3">
      <c r="A412" s="95">
        <v>44397</v>
      </c>
      <c r="B412">
        <v>14924</v>
      </c>
      <c r="C412">
        <v>34659</v>
      </c>
      <c r="D412">
        <v>63390</v>
      </c>
      <c r="E412">
        <v>78080</v>
      </c>
      <c r="F412">
        <v>83141</v>
      </c>
      <c r="G412">
        <v>77162</v>
      </c>
      <c r="H412">
        <v>52180</v>
      </c>
      <c r="I412">
        <v>17980</v>
      </c>
      <c r="J412">
        <v>1562</v>
      </c>
      <c r="K412">
        <f t="shared" si="1222"/>
        <v>423078</v>
      </c>
      <c r="L412">
        <f t="shared" si="1223"/>
        <v>8</v>
      </c>
      <c r="M412">
        <f t="shared" si="1224"/>
        <v>19</v>
      </c>
      <c r="N412">
        <f t="shared" si="1225"/>
        <v>14</v>
      </c>
      <c r="O412">
        <f t="shared" si="1226"/>
        <v>20</v>
      </c>
      <c r="P412">
        <f t="shared" si="1227"/>
        <v>14</v>
      </c>
      <c r="Q412">
        <f t="shared" si="1228"/>
        <v>11</v>
      </c>
      <c r="R412">
        <f t="shared" si="1229"/>
        <v>18</v>
      </c>
      <c r="S412">
        <f t="shared" si="1230"/>
        <v>9</v>
      </c>
      <c r="T412">
        <f t="shared" si="1231"/>
        <v>0</v>
      </c>
      <c r="U412">
        <f t="shared" si="1232"/>
        <v>113</v>
      </c>
      <c r="V412">
        <f t="shared" si="1233"/>
        <v>79</v>
      </c>
      <c r="W412">
        <f t="shared" si="1234"/>
        <v>133</v>
      </c>
      <c r="X412">
        <f t="shared" si="1235"/>
        <v>141</v>
      </c>
      <c r="Y412">
        <f t="shared" si="1236"/>
        <v>136</v>
      </c>
      <c r="Z412">
        <f t="shared" si="1237"/>
        <v>140</v>
      </c>
      <c r="AA412">
        <f t="shared" si="1238"/>
        <v>130</v>
      </c>
      <c r="AB412">
        <f t="shared" si="1239"/>
        <v>115</v>
      </c>
      <c r="AC412">
        <f t="shared" si="1240"/>
        <v>48</v>
      </c>
      <c r="AD412">
        <f t="shared" si="1241"/>
        <v>5</v>
      </c>
      <c r="AE412">
        <f t="shared" si="1242"/>
        <v>927</v>
      </c>
      <c r="AF412" s="105">
        <f>(V412/Население_20!A$2)*100000</f>
        <v>6.0156009661512035</v>
      </c>
      <c r="AG412" s="105">
        <f>(W412/Население_20!B$2)*100000</f>
        <v>19.826894810123939</v>
      </c>
      <c r="AH412" s="105">
        <f>(X412/Население_20!C$2)*100000</f>
        <v>14.789284167179748</v>
      </c>
      <c r="AI412" s="105">
        <f>(Y412/Население_20!D$2)*100000</f>
        <v>12.948101912986852</v>
      </c>
      <c r="AJ412" s="105">
        <f>(Z412/Население_20!E$2)*100000</f>
        <v>14.635074419353423</v>
      </c>
      <c r="AK412" s="105">
        <f>(AA412/Население_20!F$2)*100000</f>
        <v>14.135428276293256</v>
      </c>
      <c r="AL412" s="105">
        <f>(AB412/Население_20!G$2)*100000</f>
        <v>16.048765919678022</v>
      </c>
      <c r="AM412" s="105">
        <f>(AC412/Население_20!H$2)*100000</f>
        <v>16.095931753249367</v>
      </c>
      <c r="AN412" s="105">
        <f>(AD412/Население_20!I$2)*100000</f>
        <v>13.265766363322809</v>
      </c>
      <c r="AO412" s="105">
        <f>(AE412/Население_20!J$2)*100000</f>
        <v>13.402639582635732</v>
      </c>
    </row>
    <row r="413" spans="1:41" x14ac:dyDescent="0.3">
      <c r="A413" s="95">
        <v>44398</v>
      </c>
      <c r="B413">
        <v>14948</v>
      </c>
      <c r="C413">
        <v>34684</v>
      </c>
      <c r="D413">
        <v>63415</v>
      </c>
      <c r="E413">
        <v>78102</v>
      </c>
      <c r="F413">
        <v>83153</v>
      </c>
      <c r="G413">
        <v>77181</v>
      </c>
      <c r="H413">
        <v>52194</v>
      </c>
      <c r="I413">
        <v>17983</v>
      </c>
      <c r="J413">
        <v>1563</v>
      </c>
      <c r="K413">
        <f t="shared" si="1222"/>
        <v>423223</v>
      </c>
      <c r="L413">
        <f t="shared" si="1223"/>
        <v>24</v>
      </c>
      <c r="M413">
        <f t="shared" si="1224"/>
        <v>25</v>
      </c>
      <c r="N413">
        <f t="shared" si="1225"/>
        <v>25</v>
      </c>
      <c r="O413">
        <f t="shared" si="1226"/>
        <v>22</v>
      </c>
      <c r="P413">
        <f t="shared" si="1227"/>
        <v>12</v>
      </c>
      <c r="Q413">
        <f t="shared" si="1228"/>
        <v>19</v>
      </c>
      <c r="R413">
        <f t="shared" si="1229"/>
        <v>14</v>
      </c>
      <c r="S413">
        <f t="shared" si="1230"/>
        <v>3</v>
      </c>
      <c r="T413">
        <f t="shared" si="1231"/>
        <v>1</v>
      </c>
      <c r="U413">
        <f t="shared" si="1232"/>
        <v>145</v>
      </c>
      <c r="V413">
        <f t="shared" si="1233"/>
        <v>99</v>
      </c>
      <c r="W413">
        <f t="shared" si="1234"/>
        <v>143</v>
      </c>
      <c r="X413">
        <f t="shared" si="1235"/>
        <v>159</v>
      </c>
      <c r="Y413">
        <f t="shared" si="1236"/>
        <v>143</v>
      </c>
      <c r="Z413">
        <f t="shared" si="1237"/>
        <v>135</v>
      </c>
      <c r="AA413">
        <f t="shared" si="1238"/>
        <v>137</v>
      </c>
      <c r="AB413">
        <f t="shared" si="1239"/>
        <v>116</v>
      </c>
      <c r="AC413">
        <f t="shared" si="1240"/>
        <v>47</v>
      </c>
      <c r="AD413">
        <f t="shared" si="1241"/>
        <v>6</v>
      </c>
      <c r="AE413">
        <f t="shared" si="1242"/>
        <v>985</v>
      </c>
      <c r="AF413" s="105">
        <f>(V413/Население_20!A$2)*100000</f>
        <v>7.5385379196072044</v>
      </c>
      <c r="AG413" s="105">
        <f>(W413/Население_20!B$2)*100000</f>
        <v>21.317638780809954</v>
      </c>
      <c r="AH413" s="105">
        <f>(X413/Население_20!C$2)*100000</f>
        <v>16.677277890649499</v>
      </c>
      <c r="AI413" s="105">
        <f>(Y413/Население_20!D$2)*100000</f>
        <v>13.614548334978821</v>
      </c>
      <c r="AJ413" s="105">
        <f>(Z413/Население_20!E$2)*100000</f>
        <v>14.112393190090801</v>
      </c>
      <c r="AK413" s="105">
        <f>(AA413/Население_20!F$2)*100000</f>
        <v>14.896566721939815</v>
      </c>
      <c r="AL413" s="105">
        <f>(AB413/Население_20!G$2)*100000</f>
        <v>16.188320405936089</v>
      </c>
      <c r="AM413" s="105">
        <f>(AC413/Население_20!H$2)*100000</f>
        <v>15.760599841723339</v>
      </c>
      <c r="AN413" s="105">
        <f>(AD413/Население_20!I$2)*100000</f>
        <v>15.918919635987372</v>
      </c>
      <c r="AO413" s="105">
        <f>(AE413/Население_20!J$2)*100000</f>
        <v>14.241208186511537</v>
      </c>
    </row>
    <row r="414" spans="1:41" x14ac:dyDescent="0.3">
      <c r="A414" s="95">
        <v>44399</v>
      </c>
      <c r="B414">
        <v>14960</v>
      </c>
      <c r="C414">
        <v>34698</v>
      </c>
      <c r="D414">
        <v>63435</v>
      </c>
      <c r="E414">
        <v>78115</v>
      </c>
      <c r="F414">
        <v>83167</v>
      </c>
      <c r="G414">
        <v>77192</v>
      </c>
      <c r="H414">
        <v>52204</v>
      </c>
      <c r="I414">
        <v>17984</v>
      </c>
      <c r="J414">
        <v>1564</v>
      </c>
      <c r="K414">
        <f t="shared" si="1222"/>
        <v>423319</v>
      </c>
      <c r="L414">
        <f t="shared" si="1223"/>
        <v>12</v>
      </c>
      <c r="M414">
        <f t="shared" si="1224"/>
        <v>14</v>
      </c>
      <c r="N414">
        <f t="shared" si="1225"/>
        <v>20</v>
      </c>
      <c r="O414">
        <f t="shared" si="1226"/>
        <v>13</v>
      </c>
      <c r="P414">
        <f t="shared" si="1227"/>
        <v>14</v>
      </c>
      <c r="Q414">
        <f t="shared" si="1228"/>
        <v>11</v>
      </c>
      <c r="R414">
        <f t="shared" si="1229"/>
        <v>10</v>
      </c>
      <c r="S414">
        <f t="shared" si="1230"/>
        <v>1</v>
      </c>
      <c r="T414">
        <f t="shared" si="1231"/>
        <v>1</v>
      </c>
      <c r="U414">
        <f t="shared" si="1232"/>
        <v>96</v>
      </c>
      <c r="V414">
        <f t="shared" si="1233"/>
        <v>103</v>
      </c>
      <c r="W414">
        <f t="shared" si="1234"/>
        <v>151</v>
      </c>
      <c r="X414">
        <f t="shared" si="1235"/>
        <v>168</v>
      </c>
      <c r="Y414">
        <f t="shared" si="1236"/>
        <v>151</v>
      </c>
      <c r="Z414">
        <f t="shared" si="1237"/>
        <v>140</v>
      </c>
      <c r="AA414">
        <f t="shared" si="1238"/>
        <v>138</v>
      </c>
      <c r="AB414">
        <f t="shared" si="1239"/>
        <v>118</v>
      </c>
      <c r="AC414">
        <f t="shared" si="1240"/>
        <v>45</v>
      </c>
      <c r="AD414">
        <f t="shared" si="1241"/>
        <v>7</v>
      </c>
      <c r="AE414">
        <f t="shared" si="1242"/>
        <v>1021</v>
      </c>
      <c r="AF414" s="105">
        <f>(V414/Население_20!A$2)*100000</f>
        <v>7.8431253102984044</v>
      </c>
      <c r="AG414" s="105">
        <f>(W414/Население_20!B$2)*100000</f>
        <v>22.510233957358761</v>
      </c>
      <c r="AH414" s="105">
        <f>(X414/Население_20!C$2)*100000</f>
        <v>17.62127475238438</v>
      </c>
      <c r="AI414" s="105">
        <f>(Y414/Население_20!D$2)*100000</f>
        <v>14.376201388683929</v>
      </c>
      <c r="AJ414" s="105">
        <f>(Z414/Население_20!E$2)*100000</f>
        <v>14.635074419353423</v>
      </c>
      <c r="AK414" s="105">
        <f>(AA414/Население_20!F$2)*100000</f>
        <v>15.005300785603609</v>
      </c>
      <c r="AL414" s="105">
        <f>(AB414/Население_20!G$2)*100000</f>
        <v>16.467429378452227</v>
      </c>
      <c r="AM414" s="105">
        <f>(AC414/Население_20!H$2)*100000</f>
        <v>15.089936018671281</v>
      </c>
      <c r="AN414" s="105">
        <f>(AD414/Население_20!I$2)*100000</f>
        <v>18.572072908651933</v>
      </c>
      <c r="AO414" s="105">
        <f>(AE414/Население_20!J$2)*100000</f>
        <v>14.761699044089623</v>
      </c>
    </row>
    <row r="415" spans="1:41" x14ac:dyDescent="0.3">
      <c r="A415" s="95">
        <v>44400</v>
      </c>
      <c r="B415">
        <v>14975</v>
      </c>
      <c r="C415">
        <v>34716</v>
      </c>
      <c r="D415">
        <v>63456</v>
      </c>
      <c r="E415">
        <v>78135</v>
      </c>
      <c r="F415">
        <v>83184</v>
      </c>
      <c r="G415">
        <v>77206</v>
      </c>
      <c r="H415">
        <v>52214</v>
      </c>
      <c r="I415">
        <v>17990</v>
      </c>
      <c r="J415">
        <v>1564</v>
      </c>
      <c r="K415">
        <f t="shared" si="1222"/>
        <v>423440</v>
      </c>
      <c r="L415">
        <f t="shared" si="1223"/>
        <v>15</v>
      </c>
      <c r="M415">
        <f t="shared" si="1224"/>
        <v>18</v>
      </c>
      <c r="N415">
        <f t="shared" si="1225"/>
        <v>21</v>
      </c>
      <c r="O415">
        <f t="shared" si="1226"/>
        <v>20</v>
      </c>
      <c r="P415">
        <f t="shared" si="1227"/>
        <v>17</v>
      </c>
      <c r="Q415">
        <f t="shared" si="1228"/>
        <v>14</v>
      </c>
      <c r="R415">
        <f t="shared" si="1229"/>
        <v>10</v>
      </c>
      <c r="S415">
        <f t="shared" si="1230"/>
        <v>6</v>
      </c>
      <c r="T415">
        <f t="shared" si="1231"/>
        <v>0</v>
      </c>
      <c r="U415">
        <f t="shared" si="1232"/>
        <v>121</v>
      </c>
      <c r="V415">
        <f t="shared" si="1233"/>
        <v>114</v>
      </c>
      <c r="W415">
        <f t="shared" si="1234"/>
        <v>162</v>
      </c>
      <c r="X415">
        <f t="shared" si="1235"/>
        <v>182</v>
      </c>
      <c r="Y415">
        <f t="shared" si="1236"/>
        <v>163</v>
      </c>
      <c r="Z415">
        <f t="shared" si="1237"/>
        <v>147</v>
      </c>
      <c r="AA415">
        <f t="shared" si="1238"/>
        <v>141</v>
      </c>
      <c r="AB415">
        <f t="shared" si="1239"/>
        <v>122</v>
      </c>
      <c r="AC415">
        <f t="shared" si="1240"/>
        <v>49</v>
      </c>
      <c r="AD415">
        <f t="shared" si="1241"/>
        <v>7</v>
      </c>
      <c r="AE415">
        <f t="shared" si="1242"/>
        <v>1087</v>
      </c>
      <c r="AF415" s="105">
        <f>(V415/Население_20!A$2)*100000</f>
        <v>8.6807406346992053</v>
      </c>
      <c r="AG415" s="105">
        <f>(W415/Население_20!B$2)*100000</f>
        <v>24.150052325113371</v>
      </c>
      <c r="AH415" s="105">
        <f>(X415/Население_20!C$2)*100000</f>
        <v>19.089714315083079</v>
      </c>
      <c r="AI415" s="105">
        <f>(Y415/Население_20!D$2)*100000</f>
        <v>15.518680969241593</v>
      </c>
      <c r="AJ415" s="105">
        <f>(Z415/Население_20!E$2)*100000</f>
        <v>15.366828140321093</v>
      </c>
      <c r="AK415" s="105">
        <f>(AA415/Население_20!F$2)*100000</f>
        <v>15.331502976594994</v>
      </c>
      <c r="AL415" s="105">
        <f>(AB415/Население_20!G$2)*100000</f>
        <v>17.02564732348451</v>
      </c>
      <c r="AM415" s="105">
        <f>(AC415/Население_20!H$2)*100000</f>
        <v>16.431263664775393</v>
      </c>
      <c r="AN415" s="105">
        <f>(AD415/Население_20!I$2)*100000</f>
        <v>18.572072908651933</v>
      </c>
      <c r="AO415" s="105">
        <f>(AE415/Население_20!J$2)*100000</f>
        <v>15.715932282982781</v>
      </c>
    </row>
    <row r="416" spans="1:41" x14ac:dyDescent="0.3">
      <c r="A416" s="95">
        <v>44401</v>
      </c>
      <c r="B416">
        <v>14990</v>
      </c>
      <c r="C416">
        <v>34735</v>
      </c>
      <c r="D416">
        <v>63478</v>
      </c>
      <c r="E416">
        <v>78160</v>
      </c>
      <c r="F416">
        <v>83201</v>
      </c>
      <c r="G416">
        <v>77227</v>
      </c>
      <c r="H416">
        <v>52228</v>
      </c>
      <c r="I416">
        <v>17992</v>
      </c>
      <c r="J416">
        <v>1564</v>
      </c>
      <c r="K416">
        <f t="shared" si="1222"/>
        <v>423575</v>
      </c>
      <c r="L416">
        <f t="shared" si="1223"/>
        <v>15</v>
      </c>
      <c r="M416">
        <f t="shared" si="1224"/>
        <v>19</v>
      </c>
      <c r="N416">
        <f t="shared" si="1225"/>
        <v>22</v>
      </c>
      <c r="O416">
        <f t="shared" si="1226"/>
        <v>25</v>
      </c>
      <c r="P416">
        <f t="shared" si="1227"/>
        <v>17</v>
      </c>
      <c r="Q416">
        <f t="shared" si="1228"/>
        <v>21</v>
      </c>
      <c r="R416">
        <f t="shared" si="1229"/>
        <v>14</v>
      </c>
      <c r="S416">
        <f t="shared" si="1230"/>
        <v>2</v>
      </c>
      <c r="T416">
        <f t="shared" si="1231"/>
        <v>0</v>
      </c>
      <c r="U416">
        <f t="shared" si="1232"/>
        <v>135</v>
      </c>
      <c r="V416">
        <f t="shared" si="1233"/>
        <v>124</v>
      </c>
      <c r="W416">
        <f t="shared" si="1234"/>
        <v>172</v>
      </c>
      <c r="X416">
        <f t="shared" si="1235"/>
        <v>194</v>
      </c>
      <c r="Y416">
        <f t="shared" si="1236"/>
        <v>181</v>
      </c>
      <c r="Z416">
        <f t="shared" si="1237"/>
        <v>154</v>
      </c>
      <c r="AA416">
        <f t="shared" si="1238"/>
        <v>154</v>
      </c>
      <c r="AB416">
        <f t="shared" si="1239"/>
        <v>129</v>
      </c>
      <c r="AC416">
        <f t="shared" si="1240"/>
        <v>47</v>
      </c>
      <c r="AD416">
        <f t="shared" si="1241"/>
        <v>6</v>
      </c>
      <c r="AE416">
        <f t="shared" si="1242"/>
        <v>1161</v>
      </c>
      <c r="AF416" s="105">
        <f>(V416/Население_20!A$2)*100000</f>
        <v>9.4422091114272053</v>
      </c>
      <c r="AG416" s="105">
        <f>(W416/Население_20!B$2)*100000</f>
        <v>25.640796295799383</v>
      </c>
      <c r="AH416" s="105">
        <f>(X416/Население_20!C$2)*100000</f>
        <v>20.348376797396245</v>
      </c>
      <c r="AI416" s="105">
        <f>(Y416/Население_20!D$2)*100000</f>
        <v>17.23240034007809</v>
      </c>
      <c r="AJ416" s="105">
        <f>(Z416/Население_20!E$2)*100000</f>
        <v>16.098581861288764</v>
      </c>
      <c r="AK416" s="105">
        <f>(AA416/Население_20!F$2)*100000</f>
        <v>16.745045804224318</v>
      </c>
      <c r="AL416" s="105">
        <f>(AB416/Население_20!G$2)*100000</f>
        <v>18.002528727290997</v>
      </c>
      <c r="AM416" s="105">
        <f>(AC416/Население_20!H$2)*100000</f>
        <v>15.760599841723339</v>
      </c>
      <c r="AN416" s="105">
        <f>(AD416/Население_20!I$2)*100000</f>
        <v>15.918919635987372</v>
      </c>
      <c r="AO416" s="105">
        <f>(AE416/Население_20!J$2)*100000</f>
        <v>16.785830156893294</v>
      </c>
    </row>
    <row r="417" spans="1:41" x14ac:dyDescent="0.3">
      <c r="A417" s="95">
        <v>44402</v>
      </c>
      <c r="B417">
        <v>14996</v>
      </c>
      <c r="C417">
        <v>34737</v>
      </c>
      <c r="D417">
        <v>63493</v>
      </c>
      <c r="E417">
        <v>78172</v>
      </c>
      <c r="F417">
        <v>83207</v>
      </c>
      <c r="G417">
        <v>77234</v>
      </c>
      <c r="H417">
        <v>52234</v>
      </c>
      <c r="I417">
        <v>17992</v>
      </c>
      <c r="J417">
        <v>1564</v>
      </c>
      <c r="K417">
        <f t="shared" si="1222"/>
        <v>423629</v>
      </c>
      <c r="L417">
        <f t="shared" si="1223"/>
        <v>6</v>
      </c>
      <c r="M417">
        <f t="shared" si="1224"/>
        <v>2</v>
      </c>
      <c r="N417">
        <f t="shared" si="1225"/>
        <v>15</v>
      </c>
      <c r="O417">
        <f t="shared" si="1226"/>
        <v>12</v>
      </c>
      <c r="P417">
        <f t="shared" si="1227"/>
        <v>6</v>
      </c>
      <c r="Q417">
        <f t="shared" si="1228"/>
        <v>7</v>
      </c>
      <c r="R417">
        <f t="shared" si="1229"/>
        <v>6</v>
      </c>
      <c r="S417">
        <f t="shared" si="1230"/>
        <v>0</v>
      </c>
      <c r="T417">
        <f t="shared" si="1231"/>
        <v>0</v>
      </c>
      <c r="U417">
        <f t="shared" si="1232"/>
        <v>54</v>
      </c>
      <c r="V417">
        <f t="shared" si="1233"/>
        <v>129</v>
      </c>
      <c r="W417">
        <f t="shared" si="1234"/>
        <v>174</v>
      </c>
      <c r="X417">
        <f t="shared" si="1235"/>
        <v>204</v>
      </c>
      <c r="Y417">
        <f t="shared" si="1236"/>
        <v>186</v>
      </c>
      <c r="Z417">
        <f t="shared" si="1237"/>
        <v>149</v>
      </c>
      <c r="AA417">
        <f t="shared" si="1238"/>
        <v>159</v>
      </c>
      <c r="AB417">
        <f t="shared" si="1239"/>
        <v>131</v>
      </c>
      <c r="AC417">
        <f t="shared" si="1240"/>
        <v>45</v>
      </c>
      <c r="AD417">
        <f t="shared" si="1241"/>
        <v>6</v>
      </c>
      <c r="AE417">
        <f t="shared" si="1242"/>
        <v>1183</v>
      </c>
      <c r="AF417" s="105">
        <f>(V417/Население_20!A$2)*100000</f>
        <v>9.8229433497912062</v>
      </c>
      <c r="AG417" s="105">
        <f>(W417/Население_20!B$2)*100000</f>
        <v>25.938945089936581</v>
      </c>
      <c r="AH417" s="105">
        <f>(X417/Население_20!C$2)*100000</f>
        <v>21.39726219932389</v>
      </c>
      <c r="AI417" s="105">
        <f>(Y417/Население_20!D$2)*100000</f>
        <v>17.708433498643782</v>
      </c>
      <c r="AJ417" s="105">
        <f>(Z417/Население_20!E$2)*100000</f>
        <v>15.575900632026142</v>
      </c>
      <c r="AK417" s="105">
        <f>(AA417/Население_20!F$2)*100000</f>
        <v>17.288716122543288</v>
      </c>
      <c r="AL417" s="105">
        <f>(AB417/Население_20!G$2)*100000</f>
        <v>18.281637699807135</v>
      </c>
      <c r="AM417" s="105">
        <f>(AC417/Население_20!H$2)*100000</f>
        <v>15.089936018671281</v>
      </c>
      <c r="AN417" s="105">
        <f>(AD417/Население_20!I$2)*100000</f>
        <v>15.918919635987372</v>
      </c>
      <c r="AO417" s="105">
        <f>(AE417/Население_20!J$2)*100000</f>
        <v>17.103907903191015</v>
      </c>
    </row>
    <row r="418" spans="1:41" x14ac:dyDescent="0.3">
      <c r="A418" s="95">
        <v>44403</v>
      </c>
      <c r="B418">
        <v>15007</v>
      </c>
      <c r="C418">
        <v>34748</v>
      </c>
      <c r="D418">
        <v>63505</v>
      </c>
      <c r="E418">
        <v>78180</v>
      </c>
      <c r="F418">
        <v>83214</v>
      </c>
      <c r="G418">
        <v>77238</v>
      </c>
      <c r="H418">
        <v>52237</v>
      </c>
      <c r="I418">
        <v>17993</v>
      </c>
      <c r="J418">
        <v>1564</v>
      </c>
      <c r="K418">
        <f t="shared" ref="K418:K424" si="1243">SUM(B418:J418)</f>
        <v>423686</v>
      </c>
      <c r="L418">
        <f t="shared" ref="L418:L424" si="1244">B418-B417</f>
        <v>11</v>
      </c>
      <c r="M418">
        <f t="shared" ref="M418:M424" si="1245">C418-C417</f>
        <v>11</v>
      </c>
      <c r="N418">
        <f t="shared" ref="N418:N424" si="1246">D418-D417</f>
        <v>12</v>
      </c>
      <c r="O418">
        <f t="shared" ref="O418:O424" si="1247">E418-E417</f>
        <v>8</v>
      </c>
      <c r="P418">
        <f t="shared" ref="P418:P424" si="1248">F418-F417</f>
        <v>7</v>
      </c>
      <c r="Q418">
        <f t="shared" ref="Q418:Q424" si="1249">G418-G417</f>
        <v>4</v>
      </c>
      <c r="R418">
        <f t="shared" ref="R418:R424" si="1250">H418-H417</f>
        <v>3</v>
      </c>
      <c r="S418">
        <f t="shared" ref="S418:S424" si="1251">I418-I417</f>
        <v>1</v>
      </c>
      <c r="T418">
        <f t="shared" ref="T418:T424" si="1252">J418-J417</f>
        <v>0</v>
      </c>
      <c r="U418">
        <f t="shared" ref="U418:U424" si="1253">K418-K417</f>
        <v>57</v>
      </c>
      <c r="V418">
        <f t="shared" ref="V418:V424" si="1254">SUM(L405:L418)</f>
        <v>138</v>
      </c>
      <c r="W418">
        <f t="shared" ref="W418:W424" si="1255">SUM(M405:M418)</f>
        <v>182</v>
      </c>
      <c r="X418">
        <f t="shared" ref="X418:X424" si="1256">SUM(N405:N418)</f>
        <v>213</v>
      </c>
      <c r="Y418">
        <f t="shared" ref="Y418:Y424" si="1257">SUM(O405:O418)</f>
        <v>191</v>
      </c>
      <c r="Z418">
        <f t="shared" ref="Z418:Z424" si="1258">SUM(P405:P418)</f>
        <v>156</v>
      </c>
      <c r="AA418">
        <f t="shared" ref="AA418:AA424" si="1259">SUM(Q405:Q418)</f>
        <v>159</v>
      </c>
      <c r="AB418">
        <f t="shared" ref="AB418:AB424" si="1260">SUM(R405:R418)</f>
        <v>133</v>
      </c>
      <c r="AC418">
        <f t="shared" ref="AC418:AC424" si="1261">SUM(S405:S418)</f>
        <v>46</v>
      </c>
      <c r="AD418">
        <f t="shared" ref="AD418:AD424" si="1262">SUM(T405:T418)</f>
        <v>6</v>
      </c>
      <c r="AE418">
        <f t="shared" ref="AE418:AE424" si="1263">SUM(U405:U418)</f>
        <v>1224</v>
      </c>
      <c r="AF418" s="105">
        <f>(V418/Население_20!A$2)*100000</f>
        <v>10.508264978846405</v>
      </c>
      <c r="AG418" s="105">
        <f>(W418/Население_20!B$2)*100000</f>
        <v>27.131540266485395</v>
      </c>
      <c r="AH418" s="105">
        <f>(X418/Население_20!C$2)*100000</f>
        <v>22.341259061058764</v>
      </c>
      <c r="AI418" s="105">
        <f>(Y418/Население_20!D$2)*100000</f>
        <v>18.184466657209473</v>
      </c>
      <c r="AJ418" s="105">
        <f>(Z418/Население_20!E$2)*100000</f>
        <v>16.307654352993815</v>
      </c>
      <c r="AK418" s="105">
        <f>(AA418/Население_20!F$2)*100000</f>
        <v>17.288716122543288</v>
      </c>
      <c r="AL418" s="105">
        <f>(AB418/Население_20!G$2)*100000</f>
        <v>18.560746672323276</v>
      </c>
      <c r="AM418" s="105">
        <f>(AC418/Население_20!H$2)*100000</f>
        <v>15.425267930197309</v>
      </c>
      <c r="AN418" s="105">
        <f>(AD418/Население_20!I$2)*100000</f>
        <v>15.918919635987372</v>
      </c>
      <c r="AO418" s="105">
        <f>(AE418/Население_20!J$2)*100000</f>
        <v>17.696689157654944</v>
      </c>
    </row>
    <row r="419" spans="1:41" x14ac:dyDescent="0.3">
      <c r="A419" s="95">
        <v>44404</v>
      </c>
      <c r="B419">
        <v>15029</v>
      </c>
      <c r="C419">
        <v>34783</v>
      </c>
      <c r="D419">
        <v>63535</v>
      </c>
      <c r="E419">
        <v>78216</v>
      </c>
      <c r="F419">
        <v>83241</v>
      </c>
      <c r="G419">
        <v>77256</v>
      </c>
      <c r="H419">
        <v>52257</v>
      </c>
      <c r="I419">
        <v>17998</v>
      </c>
      <c r="J419">
        <v>1564</v>
      </c>
      <c r="K419">
        <f t="shared" si="1243"/>
        <v>423879</v>
      </c>
      <c r="L419">
        <f t="shared" si="1244"/>
        <v>22</v>
      </c>
      <c r="M419">
        <f t="shared" si="1245"/>
        <v>35</v>
      </c>
      <c r="N419">
        <f t="shared" si="1246"/>
        <v>30</v>
      </c>
      <c r="O419">
        <f t="shared" si="1247"/>
        <v>36</v>
      </c>
      <c r="P419">
        <f t="shared" si="1248"/>
        <v>27</v>
      </c>
      <c r="Q419">
        <f t="shared" si="1249"/>
        <v>18</v>
      </c>
      <c r="R419">
        <f t="shared" si="1250"/>
        <v>20</v>
      </c>
      <c r="S419">
        <f t="shared" si="1251"/>
        <v>5</v>
      </c>
      <c r="T419">
        <f t="shared" si="1252"/>
        <v>0</v>
      </c>
      <c r="U419">
        <f t="shared" si="1253"/>
        <v>193</v>
      </c>
      <c r="V419">
        <f t="shared" si="1254"/>
        <v>152</v>
      </c>
      <c r="W419">
        <f t="shared" si="1255"/>
        <v>207</v>
      </c>
      <c r="X419">
        <f t="shared" si="1256"/>
        <v>231</v>
      </c>
      <c r="Y419">
        <f t="shared" si="1257"/>
        <v>212</v>
      </c>
      <c r="Z419">
        <f t="shared" si="1258"/>
        <v>173</v>
      </c>
      <c r="AA419">
        <f t="shared" si="1259"/>
        <v>163</v>
      </c>
      <c r="AB419">
        <f t="shared" si="1260"/>
        <v>145</v>
      </c>
      <c r="AC419">
        <f t="shared" si="1261"/>
        <v>45</v>
      </c>
      <c r="AD419">
        <f t="shared" si="1262"/>
        <v>6</v>
      </c>
      <c r="AE419">
        <f t="shared" si="1263"/>
        <v>1334</v>
      </c>
      <c r="AF419" s="105">
        <f>(V419/Население_20!A$2)*100000</f>
        <v>11.574320846265607</v>
      </c>
      <c r="AG419" s="105">
        <f>(W419/Население_20!B$2)*100000</f>
        <v>30.858400193200417</v>
      </c>
      <c r="AH419" s="105">
        <f>(X419/Население_20!C$2)*100000</f>
        <v>24.229252784528523</v>
      </c>
      <c r="AI419" s="105">
        <f>(Y419/Население_20!D$2)*100000</f>
        <v>20.183805923185385</v>
      </c>
      <c r="AJ419" s="105">
        <f>(Z419/Население_20!E$2)*100000</f>
        <v>18.084770532486729</v>
      </c>
      <c r="AK419" s="105">
        <f>(AA419/Население_20!F$2)*100000</f>
        <v>17.723652377198466</v>
      </c>
      <c r="AL419" s="105">
        <f>(AB419/Население_20!G$2)*100000</f>
        <v>20.235400507420113</v>
      </c>
      <c r="AM419" s="105">
        <f>(AC419/Население_20!H$2)*100000</f>
        <v>15.089936018671281</v>
      </c>
      <c r="AN419" s="105">
        <f>(AD419/Население_20!I$2)*100000</f>
        <v>15.918919635987372</v>
      </c>
      <c r="AO419" s="105">
        <f>(AE419/Население_20!J$2)*100000</f>
        <v>19.287077889143543</v>
      </c>
    </row>
    <row r="420" spans="1:41" s="101" customFormat="1" x14ac:dyDescent="0.3">
      <c r="A420" s="95">
        <v>44405</v>
      </c>
      <c r="B420" s="102">
        <v>15060</v>
      </c>
      <c r="C420" s="102">
        <v>34819</v>
      </c>
      <c r="D420" s="102">
        <v>63565</v>
      </c>
      <c r="E420" s="102">
        <v>78249</v>
      </c>
      <c r="F420" s="102">
        <v>83276</v>
      </c>
      <c r="G420" s="102">
        <v>77273</v>
      </c>
      <c r="H420" s="102">
        <v>52274</v>
      </c>
      <c r="I420" s="102">
        <v>17999</v>
      </c>
      <c r="J420" s="102">
        <v>1564</v>
      </c>
      <c r="K420">
        <f t="shared" si="1243"/>
        <v>424079</v>
      </c>
      <c r="L420">
        <f t="shared" si="1244"/>
        <v>31</v>
      </c>
      <c r="M420">
        <f t="shared" si="1245"/>
        <v>36</v>
      </c>
      <c r="N420">
        <f t="shared" si="1246"/>
        <v>30</v>
      </c>
      <c r="O420">
        <f t="shared" si="1247"/>
        <v>33</v>
      </c>
      <c r="P420">
        <f t="shared" si="1248"/>
        <v>35</v>
      </c>
      <c r="Q420">
        <f t="shared" si="1249"/>
        <v>17</v>
      </c>
      <c r="R420">
        <f t="shared" si="1250"/>
        <v>17</v>
      </c>
      <c r="S420">
        <f t="shared" si="1251"/>
        <v>1</v>
      </c>
      <c r="T420">
        <f t="shared" si="1252"/>
        <v>0</v>
      </c>
      <c r="U420">
        <f t="shared" si="1253"/>
        <v>200</v>
      </c>
      <c r="V420">
        <f t="shared" si="1254"/>
        <v>178</v>
      </c>
      <c r="W420">
        <f t="shared" si="1255"/>
        <v>232</v>
      </c>
      <c r="X420">
        <f t="shared" si="1256"/>
        <v>252</v>
      </c>
      <c r="Y420">
        <f t="shared" si="1257"/>
        <v>235</v>
      </c>
      <c r="Z420">
        <f t="shared" si="1258"/>
        <v>194</v>
      </c>
      <c r="AA420">
        <f t="shared" si="1259"/>
        <v>167</v>
      </c>
      <c r="AB420">
        <f t="shared" si="1260"/>
        <v>153</v>
      </c>
      <c r="AC420">
        <f t="shared" si="1261"/>
        <v>43</v>
      </c>
      <c r="AD420">
        <f t="shared" si="1262"/>
        <v>6</v>
      </c>
      <c r="AE420">
        <f t="shared" si="1263"/>
        <v>1460</v>
      </c>
      <c r="AF420" s="105">
        <f>(V420/Население_20!A$2)*100000</f>
        <v>13.554138885758409</v>
      </c>
      <c r="AG420" s="105">
        <f>(W420/Население_20!B$2)*100000</f>
        <v>34.585260119915446</v>
      </c>
      <c r="AH420" s="105">
        <f>(X420/Население_20!C$2)*100000</f>
        <v>26.431912128576567</v>
      </c>
      <c r="AI420" s="105">
        <f>(Y420/Население_20!D$2)*100000</f>
        <v>22.373558452587574</v>
      </c>
      <c r="AJ420" s="105">
        <f>(Z420/Население_20!E$2)*100000</f>
        <v>20.280031695389741</v>
      </c>
      <c r="AK420" s="105">
        <f>(AA420/Население_20!F$2)*100000</f>
        <v>18.158588631853643</v>
      </c>
      <c r="AL420" s="105">
        <f>(AB420/Население_20!G$2)*100000</f>
        <v>21.351836397484671</v>
      </c>
      <c r="AM420" s="105">
        <f>(AC420/Население_20!H$2)*100000</f>
        <v>14.419272195619225</v>
      </c>
      <c r="AN420" s="105">
        <f>(AD420/Население_20!I$2)*100000</f>
        <v>15.918919635987372</v>
      </c>
      <c r="AO420" s="105">
        <f>(AE420/Население_20!J$2)*100000</f>
        <v>21.108795890666848</v>
      </c>
    </row>
    <row r="421" spans="1:41" s="101" customFormat="1" x14ac:dyDescent="0.3">
      <c r="A421" s="95">
        <v>44406</v>
      </c>
      <c r="B421" s="102">
        <v>15103</v>
      </c>
      <c r="C421" s="102">
        <v>34861</v>
      </c>
      <c r="D421" s="102">
        <v>63604</v>
      </c>
      <c r="E421" s="102">
        <v>78278</v>
      </c>
      <c r="F421" s="102">
        <v>83300</v>
      </c>
      <c r="G421" s="102">
        <v>77297</v>
      </c>
      <c r="H421" s="102">
        <v>52284</v>
      </c>
      <c r="I421" s="102">
        <v>18003</v>
      </c>
      <c r="J421" s="102">
        <v>1565</v>
      </c>
      <c r="K421">
        <f t="shared" si="1243"/>
        <v>424295</v>
      </c>
      <c r="L421">
        <f t="shared" si="1244"/>
        <v>43</v>
      </c>
      <c r="M421">
        <f t="shared" si="1245"/>
        <v>42</v>
      </c>
      <c r="N421">
        <f t="shared" si="1246"/>
        <v>39</v>
      </c>
      <c r="O421">
        <f t="shared" si="1247"/>
        <v>29</v>
      </c>
      <c r="P421">
        <f t="shared" si="1248"/>
        <v>24</v>
      </c>
      <c r="Q421">
        <f t="shared" si="1249"/>
        <v>24</v>
      </c>
      <c r="R421">
        <f t="shared" si="1250"/>
        <v>10</v>
      </c>
      <c r="S421">
        <f t="shared" si="1251"/>
        <v>4</v>
      </c>
      <c r="T421">
        <f t="shared" si="1252"/>
        <v>1</v>
      </c>
      <c r="U421">
        <f t="shared" si="1253"/>
        <v>216</v>
      </c>
      <c r="V421">
        <f t="shared" si="1254"/>
        <v>210</v>
      </c>
      <c r="W421">
        <f t="shared" si="1255"/>
        <v>265</v>
      </c>
      <c r="X421">
        <f t="shared" si="1256"/>
        <v>277</v>
      </c>
      <c r="Y421">
        <f t="shared" si="1257"/>
        <v>253</v>
      </c>
      <c r="Z421">
        <f t="shared" si="1258"/>
        <v>207</v>
      </c>
      <c r="AA421">
        <f t="shared" si="1259"/>
        <v>181</v>
      </c>
      <c r="AB421">
        <f t="shared" si="1260"/>
        <v>150</v>
      </c>
      <c r="AC421">
        <f t="shared" si="1261"/>
        <v>42</v>
      </c>
      <c r="AD421">
        <f t="shared" si="1262"/>
        <v>7</v>
      </c>
      <c r="AE421">
        <f t="shared" si="1263"/>
        <v>1592</v>
      </c>
      <c r="AF421" s="105">
        <f>(V421/Население_20!A$2)*100000</f>
        <v>15.990838011288009</v>
      </c>
      <c r="AG421" s="105">
        <f>(W421/Население_20!B$2)*100000</f>
        <v>39.504715223179282</v>
      </c>
      <c r="AH421" s="105">
        <f>(X421/Население_20!C$2)*100000</f>
        <v>29.054125633395675</v>
      </c>
      <c r="AI421" s="105">
        <f>(Y421/Население_20!D$2)*100000</f>
        <v>24.087277823424071</v>
      </c>
      <c r="AJ421" s="105">
        <f>(Z421/Население_20!E$2)*100000</f>
        <v>21.639002891472561</v>
      </c>
      <c r="AK421" s="105">
        <f>(AA421/Население_20!F$2)*100000</f>
        <v>19.680865523146764</v>
      </c>
      <c r="AL421" s="105">
        <f>(AB421/Население_20!G$2)*100000</f>
        <v>20.933172938710459</v>
      </c>
      <c r="AM421" s="105">
        <f>(AC421/Население_20!H$2)*100000</f>
        <v>14.083940284093194</v>
      </c>
      <c r="AN421" s="105">
        <f>(AD421/Население_20!I$2)*100000</f>
        <v>18.572072908651933</v>
      </c>
      <c r="AO421" s="105">
        <f>(AE421/Население_20!J$2)*100000</f>
        <v>23.017262368453164</v>
      </c>
    </row>
    <row r="422" spans="1:41" s="101" customFormat="1" x14ac:dyDescent="0.3">
      <c r="A422" s="95">
        <v>44407</v>
      </c>
      <c r="B422" s="102">
        <v>15143</v>
      </c>
      <c r="C422" s="102">
        <v>34902</v>
      </c>
      <c r="D422" s="102">
        <v>63638</v>
      </c>
      <c r="E422" s="102">
        <v>78313</v>
      </c>
      <c r="F422" s="102">
        <v>83330</v>
      </c>
      <c r="G422" s="102">
        <v>77322</v>
      </c>
      <c r="H422" s="102">
        <v>52303</v>
      </c>
      <c r="I422" s="102">
        <v>18010</v>
      </c>
      <c r="J422" s="102">
        <v>1565</v>
      </c>
      <c r="K422">
        <f t="shared" si="1243"/>
        <v>424526</v>
      </c>
      <c r="L422">
        <f t="shared" si="1244"/>
        <v>40</v>
      </c>
      <c r="M422">
        <f t="shared" si="1245"/>
        <v>41</v>
      </c>
      <c r="N422">
        <f t="shared" si="1246"/>
        <v>34</v>
      </c>
      <c r="O422">
        <f t="shared" si="1247"/>
        <v>35</v>
      </c>
      <c r="P422">
        <f t="shared" si="1248"/>
        <v>30</v>
      </c>
      <c r="Q422">
        <f t="shared" si="1249"/>
        <v>25</v>
      </c>
      <c r="R422">
        <f t="shared" si="1250"/>
        <v>19</v>
      </c>
      <c r="S422">
        <f t="shared" si="1251"/>
        <v>7</v>
      </c>
      <c r="T422">
        <f t="shared" si="1252"/>
        <v>0</v>
      </c>
      <c r="U422">
        <f t="shared" si="1253"/>
        <v>231</v>
      </c>
      <c r="V422">
        <f t="shared" si="1254"/>
        <v>242</v>
      </c>
      <c r="W422">
        <f t="shared" si="1255"/>
        <v>292</v>
      </c>
      <c r="X422">
        <f t="shared" si="1256"/>
        <v>288</v>
      </c>
      <c r="Y422">
        <f t="shared" si="1257"/>
        <v>276</v>
      </c>
      <c r="Z422">
        <f t="shared" si="1258"/>
        <v>224</v>
      </c>
      <c r="AA422">
        <f t="shared" si="1259"/>
        <v>198</v>
      </c>
      <c r="AB422">
        <f t="shared" si="1260"/>
        <v>160</v>
      </c>
      <c r="AC422">
        <f t="shared" si="1261"/>
        <v>43</v>
      </c>
      <c r="AD422">
        <f t="shared" si="1262"/>
        <v>6</v>
      </c>
      <c r="AE422">
        <f t="shared" si="1263"/>
        <v>1729</v>
      </c>
      <c r="AF422" s="105">
        <f>(V422/Население_20!A$2)*100000</f>
        <v>18.427537136817612</v>
      </c>
      <c r="AG422" s="105">
        <f>(W422/Население_20!B$2)*100000</f>
        <v>43.52972394403151</v>
      </c>
      <c r="AH422" s="105">
        <f>(X422/Население_20!C$2)*100000</f>
        <v>30.207899575516077</v>
      </c>
      <c r="AI422" s="105">
        <f>(Y422/Население_20!D$2)*100000</f>
        <v>26.277030352826259</v>
      </c>
      <c r="AJ422" s="105">
        <f>(Z422/Население_20!E$2)*100000</f>
        <v>23.416119070965475</v>
      </c>
      <c r="AK422" s="105">
        <f>(AA422/Население_20!F$2)*100000</f>
        <v>21.529344605431266</v>
      </c>
      <c r="AL422" s="105">
        <f>(AB422/Население_20!G$2)*100000</f>
        <v>22.328717801291159</v>
      </c>
      <c r="AM422" s="105">
        <f>(AC422/Население_20!H$2)*100000</f>
        <v>14.419272195619225</v>
      </c>
      <c r="AN422" s="105">
        <f>(AD422/Население_20!I$2)*100000</f>
        <v>15.918919635987372</v>
      </c>
      <c r="AO422" s="105">
        <f>(AE422/Население_20!J$2)*100000</f>
        <v>24.998019243125331</v>
      </c>
    </row>
    <row r="423" spans="1:41" s="101" customFormat="1" x14ac:dyDescent="0.3">
      <c r="A423" s="95">
        <v>44408</v>
      </c>
      <c r="B423" s="102">
        <v>15208</v>
      </c>
      <c r="C423" s="102">
        <v>34974</v>
      </c>
      <c r="D423" s="102">
        <v>63682</v>
      </c>
      <c r="E423" s="102">
        <v>78370</v>
      </c>
      <c r="F423" s="102">
        <v>83367</v>
      </c>
      <c r="G423" s="102">
        <v>77363</v>
      </c>
      <c r="H423" s="102">
        <v>52326</v>
      </c>
      <c r="I423" s="102">
        <v>18016</v>
      </c>
      <c r="J423" s="102">
        <v>1566</v>
      </c>
      <c r="K423">
        <f t="shared" si="1243"/>
        <v>424872</v>
      </c>
      <c r="L423">
        <f t="shared" si="1244"/>
        <v>65</v>
      </c>
      <c r="M423">
        <f t="shared" si="1245"/>
        <v>72</v>
      </c>
      <c r="N423">
        <f t="shared" si="1246"/>
        <v>44</v>
      </c>
      <c r="O423">
        <f t="shared" si="1247"/>
        <v>57</v>
      </c>
      <c r="P423">
        <f t="shared" si="1248"/>
        <v>37</v>
      </c>
      <c r="Q423">
        <f t="shared" si="1249"/>
        <v>41</v>
      </c>
      <c r="R423">
        <f t="shared" si="1250"/>
        <v>23</v>
      </c>
      <c r="S423">
        <f t="shared" si="1251"/>
        <v>6</v>
      </c>
      <c r="T423">
        <f t="shared" si="1252"/>
        <v>1</v>
      </c>
      <c r="U423">
        <f t="shared" si="1253"/>
        <v>346</v>
      </c>
      <c r="V423">
        <f t="shared" si="1254"/>
        <v>300</v>
      </c>
      <c r="W423">
        <f t="shared" si="1255"/>
        <v>355</v>
      </c>
      <c r="X423">
        <f t="shared" si="1256"/>
        <v>324</v>
      </c>
      <c r="Y423">
        <f t="shared" si="1257"/>
        <v>319</v>
      </c>
      <c r="Z423">
        <f t="shared" si="1258"/>
        <v>251</v>
      </c>
      <c r="AA423">
        <f t="shared" si="1259"/>
        <v>224</v>
      </c>
      <c r="AB423">
        <f t="shared" si="1260"/>
        <v>175</v>
      </c>
      <c r="AC423">
        <f t="shared" si="1261"/>
        <v>46</v>
      </c>
      <c r="AD423">
        <f t="shared" si="1262"/>
        <v>5</v>
      </c>
      <c r="AE423">
        <f t="shared" si="1263"/>
        <v>1999</v>
      </c>
      <c r="AF423" s="105">
        <f>(V423/Население_20!A$2)*100000</f>
        <v>22.844054301840014</v>
      </c>
      <c r="AG423" s="105">
        <f>(W423/Население_20!B$2)*100000</f>
        <v>52.921410959353373</v>
      </c>
      <c r="AH423" s="105">
        <f>(X423/Население_20!C$2)*100000</f>
        <v>33.983887022455583</v>
      </c>
      <c r="AI423" s="105">
        <f>(Y423/Население_20!D$2)*100000</f>
        <v>30.370915516491216</v>
      </c>
      <c r="AJ423" s="105">
        <f>(Z423/Население_20!E$2)*100000</f>
        <v>26.238597708983637</v>
      </c>
      <c r="AK423" s="105">
        <f>(AA423/Население_20!F$2)*100000</f>
        <v>24.356430260689919</v>
      </c>
      <c r="AL423" s="105">
        <f>(AB423/Население_20!G$2)*100000</f>
        <v>24.422035095162204</v>
      </c>
      <c r="AM423" s="105">
        <f>(AC423/Население_20!H$2)*100000</f>
        <v>15.425267930197309</v>
      </c>
      <c r="AN423" s="105">
        <f>(AD423/Население_20!I$2)*100000</f>
        <v>13.265766363322809</v>
      </c>
      <c r="AO423" s="105">
        <f>(AE423/Население_20!J$2)*100000</f>
        <v>28.901700674960981</v>
      </c>
    </row>
    <row r="424" spans="1:41" s="101" customFormat="1" x14ac:dyDescent="0.3">
      <c r="A424" s="95">
        <v>44409</v>
      </c>
      <c r="B424" s="102">
        <v>15246</v>
      </c>
      <c r="C424" s="102">
        <v>35011</v>
      </c>
      <c r="D424" s="102">
        <v>63717</v>
      </c>
      <c r="E424" s="102">
        <v>78389</v>
      </c>
      <c r="F424" s="102">
        <v>83383</v>
      </c>
      <c r="G424" s="102">
        <v>77377</v>
      </c>
      <c r="H424" s="102">
        <v>52345</v>
      </c>
      <c r="I424" s="102">
        <v>18019</v>
      </c>
      <c r="J424" s="102">
        <v>1567</v>
      </c>
      <c r="K424">
        <f t="shared" si="1243"/>
        <v>425054</v>
      </c>
      <c r="L424">
        <f t="shared" si="1244"/>
        <v>38</v>
      </c>
      <c r="M424">
        <f t="shared" si="1245"/>
        <v>37</v>
      </c>
      <c r="N424">
        <f t="shared" si="1246"/>
        <v>35</v>
      </c>
      <c r="O424">
        <f t="shared" si="1247"/>
        <v>19</v>
      </c>
      <c r="P424">
        <f t="shared" si="1248"/>
        <v>16</v>
      </c>
      <c r="Q424">
        <f t="shared" si="1249"/>
        <v>14</v>
      </c>
      <c r="R424">
        <f t="shared" si="1250"/>
        <v>19</v>
      </c>
      <c r="S424">
        <f t="shared" si="1251"/>
        <v>3</v>
      </c>
      <c r="T424">
        <f t="shared" si="1252"/>
        <v>1</v>
      </c>
      <c r="U424">
        <f t="shared" si="1253"/>
        <v>182</v>
      </c>
      <c r="V424">
        <f t="shared" si="1254"/>
        <v>331</v>
      </c>
      <c r="W424">
        <f t="shared" si="1255"/>
        <v>381</v>
      </c>
      <c r="X424">
        <f t="shared" si="1256"/>
        <v>349</v>
      </c>
      <c r="Y424">
        <f t="shared" si="1257"/>
        <v>332</v>
      </c>
      <c r="Z424">
        <f t="shared" si="1258"/>
        <v>260</v>
      </c>
      <c r="AA424">
        <f t="shared" si="1259"/>
        <v>229</v>
      </c>
      <c r="AB424">
        <f t="shared" si="1260"/>
        <v>187</v>
      </c>
      <c r="AC424">
        <f t="shared" si="1261"/>
        <v>49</v>
      </c>
      <c r="AD424">
        <f t="shared" si="1262"/>
        <v>6</v>
      </c>
      <c r="AE424">
        <f t="shared" si="1263"/>
        <v>2124</v>
      </c>
      <c r="AF424" s="105">
        <f>(V424/Население_20!A$2)*100000</f>
        <v>25.204606579696815</v>
      </c>
      <c r="AG424" s="105">
        <f>(W424/Население_20!B$2)*100000</f>
        <v>56.797345283136998</v>
      </c>
      <c r="AH424" s="105">
        <f>(X424/Население_20!C$2)*100000</f>
        <v>36.606100527274691</v>
      </c>
      <c r="AI424" s="105">
        <f>(Y424/Население_20!D$2)*100000</f>
        <v>31.608601728762022</v>
      </c>
      <c r="AJ424" s="105">
        <f>(Z424/Население_20!E$2)*100000</f>
        <v>27.179423921656355</v>
      </c>
      <c r="AK424" s="105">
        <f>(AA424/Население_20!F$2)*100000</f>
        <v>24.900100579008889</v>
      </c>
      <c r="AL424" s="105">
        <f>(AB424/Население_20!G$2)*100000</f>
        <v>26.096688930259038</v>
      </c>
      <c r="AM424" s="105">
        <f>(AC424/Население_20!H$2)*100000</f>
        <v>16.431263664775393</v>
      </c>
      <c r="AN424" s="105">
        <f>(AD424/Население_20!I$2)*100000</f>
        <v>15.918919635987372</v>
      </c>
      <c r="AO424" s="105">
        <f>(AE424/Население_20!J$2)*100000</f>
        <v>30.708960597107108</v>
      </c>
    </row>
    <row r="425" spans="1:41" s="101" customFormat="1" x14ac:dyDescent="0.3">
      <c r="A425" s="95">
        <v>44410</v>
      </c>
      <c r="B425">
        <v>15263</v>
      </c>
      <c r="C425">
        <v>35036</v>
      </c>
      <c r="D425">
        <v>63728</v>
      </c>
      <c r="E425">
        <v>78401</v>
      </c>
      <c r="F425">
        <v>83391</v>
      </c>
      <c r="G425">
        <v>77389</v>
      </c>
      <c r="H425">
        <v>52349</v>
      </c>
      <c r="I425">
        <v>18022</v>
      </c>
      <c r="J425">
        <v>1569</v>
      </c>
      <c r="K425">
        <f t="shared" ref="K425:K431" si="1264">SUM(B425:J425)</f>
        <v>425148</v>
      </c>
      <c r="L425">
        <f t="shared" ref="L425:L431" si="1265">B425-B424</f>
        <v>17</v>
      </c>
      <c r="M425">
        <f t="shared" ref="M425:M431" si="1266">C425-C424</f>
        <v>25</v>
      </c>
      <c r="N425">
        <f t="shared" ref="N425:N431" si="1267">D425-D424</f>
        <v>11</v>
      </c>
      <c r="O425">
        <f t="shared" ref="O425:O431" si="1268">E425-E424</f>
        <v>12</v>
      </c>
      <c r="P425">
        <f t="shared" ref="P425:P431" si="1269">F425-F424</f>
        <v>8</v>
      </c>
      <c r="Q425">
        <f t="shared" ref="Q425:Q431" si="1270">G425-G424</f>
        <v>12</v>
      </c>
      <c r="R425">
        <f t="shared" ref="R425:R431" si="1271">H425-H424</f>
        <v>4</v>
      </c>
      <c r="S425">
        <f t="shared" ref="S425:S431" si="1272">I425-I424</f>
        <v>3</v>
      </c>
      <c r="T425">
        <f t="shared" ref="T425:T431" si="1273">J425-J424</f>
        <v>2</v>
      </c>
      <c r="U425">
        <f t="shared" ref="U425:U431" si="1274">K425-K424</f>
        <v>94</v>
      </c>
      <c r="V425">
        <f t="shared" ref="V425:V431" si="1275">SUM(L412:L425)</f>
        <v>347</v>
      </c>
      <c r="W425">
        <f t="shared" ref="W425:W431" si="1276">SUM(M412:M425)</f>
        <v>396</v>
      </c>
      <c r="X425">
        <f t="shared" ref="X425:X431" si="1277">SUM(N412:N425)</f>
        <v>352</v>
      </c>
      <c r="Y425">
        <f t="shared" ref="Y425:Y431" si="1278">SUM(O412:O425)</f>
        <v>341</v>
      </c>
      <c r="Z425">
        <f t="shared" ref="Z425:Z431" si="1279">SUM(P412:P425)</f>
        <v>264</v>
      </c>
      <c r="AA425">
        <f t="shared" ref="AA425:AA431" si="1280">SUM(Q412:Q425)</f>
        <v>238</v>
      </c>
      <c r="AB425">
        <f t="shared" ref="AB425:AB431" si="1281">SUM(R412:R425)</f>
        <v>187</v>
      </c>
      <c r="AC425">
        <f t="shared" ref="AC425:AC431" si="1282">SUM(S412:S425)</f>
        <v>51</v>
      </c>
      <c r="AD425">
        <f t="shared" ref="AD425:AD431" si="1283">SUM(T412:T425)</f>
        <v>7</v>
      </c>
      <c r="AE425">
        <f t="shared" ref="AE425:AE431" si="1284">SUM(U412:U425)</f>
        <v>2183</v>
      </c>
      <c r="AF425" s="105">
        <f>(V425/Население_20!A$2)*100000</f>
        <v>26.422956142461615</v>
      </c>
      <c r="AG425" s="105">
        <f>(W425/Население_20!B$2)*100000</f>
        <v>59.033461239166016</v>
      </c>
      <c r="AH425" s="105">
        <f>(X425/Население_20!C$2)*100000</f>
        <v>36.920766147852987</v>
      </c>
      <c r="AI425" s="105">
        <f>(Y425/Население_20!D$2)*100000</f>
        <v>32.465461414180261</v>
      </c>
      <c r="AJ425" s="105">
        <f>(Z425/Население_20!E$2)*100000</f>
        <v>27.597568905066453</v>
      </c>
      <c r="AK425" s="105">
        <f>(AA425/Население_20!F$2)*100000</f>
        <v>25.87870715198304</v>
      </c>
      <c r="AL425" s="105">
        <f>(AB425/Население_20!G$2)*100000</f>
        <v>26.096688930259038</v>
      </c>
      <c r="AM425" s="105">
        <f>(AC425/Население_20!H$2)*100000</f>
        <v>17.101927487827449</v>
      </c>
      <c r="AN425" s="105">
        <f>(AD425/Население_20!I$2)*100000</f>
        <v>18.572072908651933</v>
      </c>
      <c r="AO425" s="105">
        <f>(AE425/Население_20!J$2)*100000</f>
        <v>31.561987280360089</v>
      </c>
    </row>
    <row r="426" spans="1:41" s="101" customFormat="1" x14ac:dyDescent="0.3">
      <c r="A426" s="95">
        <v>44411</v>
      </c>
      <c r="B426">
        <v>15313</v>
      </c>
      <c r="C426">
        <v>35114</v>
      </c>
      <c r="D426">
        <v>63788</v>
      </c>
      <c r="E426">
        <v>78469</v>
      </c>
      <c r="F426">
        <v>83441</v>
      </c>
      <c r="G426">
        <v>77444</v>
      </c>
      <c r="H426">
        <v>52373</v>
      </c>
      <c r="I426">
        <v>18030</v>
      </c>
      <c r="J426">
        <v>1569</v>
      </c>
      <c r="K426">
        <f t="shared" si="1264"/>
        <v>425541</v>
      </c>
      <c r="L426">
        <f t="shared" si="1265"/>
        <v>50</v>
      </c>
      <c r="M426">
        <f t="shared" si="1266"/>
        <v>78</v>
      </c>
      <c r="N426">
        <f t="shared" si="1267"/>
        <v>60</v>
      </c>
      <c r="O426">
        <f t="shared" si="1268"/>
        <v>68</v>
      </c>
      <c r="P426">
        <f t="shared" si="1269"/>
        <v>50</v>
      </c>
      <c r="Q426">
        <f t="shared" si="1270"/>
        <v>55</v>
      </c>
      <c r="R426">
        <f t="shared" si="1271"/>
        <v>24</v>
      </c>
      <c r="S426">
        <f t="shared" si="1272"/>
        <v>8</v>
      </c>
      <c r="T426">
        <f t="shared" si="1273"/>
        <v>0</v>
      </c>
      <c r="U426">
        <f t="shared" si="1274"/>
        <v>393</v>
      </c>
      <c r="V426">
        <f t="shared" si="1275"/>
        <v>389</v>
      </c>
      <c r="W426">
        <f t="shared" si="1276"/>
        <v>455</v>
      </c>
      <c r="X426">
        <f t="shared" si="1277"/>
        <v>398</v>
      </c>
      <c r="Y426">
        <f t="shared" si="1278"/>
        <v>389</v>
      </c>
      <c r="Z426">
        <f t="shared" si="1279"/>
        <v>300</v>
      </c>
      <c r="AA426">
        <f t="shared" si="1280"/>
        <v>282</v>
      </c>
      <c r="AB426">
        <f t="shared" si="1281"/>
        <v>193</v>
      </c>
      <c r="AC426">
        <f t="shared" si="1282"/>
        <v>50</v>
      </c>
      <c r="AD426">
        <f t="shared" si="1283"/>
        <v>7</v>
      </c>
      <c r="AE426">
        <f t="shared" si="1284"/>
        <v>2463</v>
      </c>
      <c r="AF426" s="105">
        <f>(V426/Население_20!A$2)*100000</f>
        <v>29.621123744719217</v>
      </c>
      <c r="AG426" s="105">
        <f>(W426/Население_20!B$2)*100000</f>
        <v>67.828850666213469</v>
      </c>
      <c r="AH426" s="105">
        <f>(X426/Население_20!C$2)*100000</f>
        <v>41.745638996720132</v>
      </c>
      <c r="AI426" s="105">
        <f>(Y426/Население_20!D$2)*100000</f>
        <v>37.035379736410917</v>
      </c>
      <c r="AJ426" s="105">
        <f>(Z426/Население_20!E$2)*100000</f>
        <v>31.360873755757332</v>
      </c>
      <c r="AK426" s="105">
        <f>(AA426/Население_20!F$2)*100000</f>
        <v>30.663005953189987</v>
      </c>
      <c r="AL426" s="105">
        <f>(AB426/Население_20!G$2)*100000</f>
        <v>26.934015847807458</v>
      </c>
      <c r="AM426" s="105">
        <f>(AC426/Население_20!H$2)*100000</f>
        <v>16.766595576301423</v>
      </c>
      <c r="AN426" s="105">
        <f>(AD426/Население_20!I$2)*100000</f>
        <v>18.572072908651933</v>
      </c>
      <c r="AO426" s="105">
        <f>(AE426/Население_20!J$2)*100000</f>
        <v>35.610249505967424</v>
      </c>
    </row>
    <row r="427" spans="1:41" x14ac:dyDescent="0.3">
      <c r="A427" s="95">
        <v>44412</v>
      </c>
      <c r="B427">
        <v>15386</v>
      </c>
      <c r="C427">
        <v>35184</v>
      </c>
      <c r="D427">
        <v>63851</v>
      </c>
      <c r="E427">
        <v>78555</v>
      </c>
      <c r="F427">
        <v>83510</v>
      </c>
      <c r="G427">
        <v>77492</v>
      </c>
      <c r="H427">
        <v>52415</v>
      </c>
      <c r="I427">
        <v>18039</v>
      </c>
      <c r="J427">
        <v>1571</v>
      </c>
      <c r="K427">
        <f t="shared" si="1264"/>
        <v>426003</v>
      </c>
      <c r="L427">
        <f t="shared" si="1265"/>
        <v>73</v>
      </c>
      <c r="M427">
        <f t="shared" si="1266"/>
        <v>70</v>
      </c>
      <c r="N427">
        <f t="shared" si="1267"/>
        <v>63</v>
      </c>
      <c r="O427">
        <f t="shared" si="1268"/>
        <v>86</v>
      </c>
      <c r="P427">
        <f t="shared" si="1269"/>
        <v>69</v>
      </c>
      <c r="Q427">
        <f t="shared" si="1270"/>
        <v>48</v>
      </c>
      <c r="R427">
        <f t="shared" si="1271"/>
        <v>42</v>
      </c>
      <c r="S427">
        <f t="shared" si="1272"/>
        <v>9</v>
      </c>
      <c r="T427">
        <f t="shared" si="1273"/>
        <v>2</v>
      </c>
      <c r="U427">
        <f t="shared" si="1274"/>
        <v>462</v>
      </c>
      <c r="V427">
        <f t="shared" si="1275"/>
        <v>438</v>
      </c>
      <c r="W427">
        <f t="shared" si="1276"/>
        <v>500</v>
      </c>
      <c r="X427">
        <f t="shared" si="1277"/>
        <v>436</v>
      </c>
      <c r="Y427">
        <f t="shared" si="1278"/>
        <v>453</v>
      </c>
      <c r="Z427">
        <f t="shared" si="1279"/>
        <v>357</v>
      </c>
      <c r="AA427">
        <f t="shared" si="1280"/>
        <v>311</v>
      </c>
      <c r="AB427">
        <f t="shared" si="1281"/>
        <v>221</v>
      </c>
      <c r="AC427">
        <f t="shared" si="1282"/>
        <v>56</v>
      </c>
      <c r="AD427">
        <f t="shared" si="1283"/>
        <v>8</v>
      </c>
      <c r="AE427">
        <f t="shared" si="1284"/>
        <v>2780</v>
      </c>
      <c r="AF427" s="105">
        <f>(V427/Население_20!A$2)*100000</f>
        <v>33.352319280686416</v>
      </c>
      <c r="AG427" s="105">
        <f>(W427/Население_20!B$2)*100000</f>
        <v>74.537198534300529</v>
      </c>
      <c r="AH427" s="105">
        <f>(X427/Население_20!C$2)*100000</f>
        <v>45.73140352404517</v>
      </c>
      <c r="AI427" s="105">
        <f>(Y427/Население_20!D$2)*100000</f>
        <v>43.128604166051787</v>
      </c>
      <c r="AJ427" s="105">
        <f>(Z427/Население_20!E$2)*100000</f>
        <v>37.319439769351227</v>
      </c>
      <c r="AK427" s="105">
        <f>(AA427/Население_20!F$2)*100000</f>
        <v>33.816293799440018</v>
      </c>
      <c r="AL427" s="105">
        <f>(AB427/Население_20!G$2)*100000</f>
        <v>30.841541463033412</v>
      </c>
      <c r="AM427" s="105">
        <f>(AC427/Население_20!H$2)*100000</f>
        <v>18.778587045457595</v>
      </c>
      <c r="AN427" s="105">
        <f>(AD427/Население_20!I$2)*100000</f>
        <v>21.225226181316494</v>
      </c>
      <c r="AO427" s="105">
        <f>(AE427/Население_20!J$2)*100000</f>
        <v>40.193460668530022</v>
      </c>
    </row>
    <row r="428" spans="1:41" x14ac:dyDescent="0.3">
      <c r="A428" s="95">
        <v>44413</v>
      </c>
      <c r="B428">
        <v>15452</v>
      </c>
      <c r="C428">
        <v>35281</v>
      </c>
      <c r="D428">
        <v>63921</v>
      </c>
      <c r="E428">
        <v>78612</v>
      </c>
      <c r="F428">
        <v>83560</v>
      </c>
      <c r="G428">
        <v>77544</v>
      </c>
      <c r="H428">
        <v>52445</v>
      </c>
      <c r="I428">
        <v>18044</v>
      </c>
      <c r="J428">
        <v>1573</v>
      </c>
      <c r="K428">
        <f t="shared" si="1264"/>
        <v>426432</v>
      </c>
      <c r="L428">
        <f t="shared" si="1265"/>
        <v>66</v>
      </c>
      <c r="M428">
        <f t="shared" si="1266"/>
        <v>97</v>
      </c>
      <c r="N428">
        <f t="shared" si="1267"/>
        <v>70</v>
      </c>
      <c r="O428">
        <f t="shared" si="1268"/>
        <v>57</v>
      </c>
      <c r="P428">
        <f t="shared" si="1269"/>
        <v>50</v>
      </c>
      <c r="Q428">
        <f t="shared" si="1270"/>
        <v>52</v>
      </c>
      <c r="R428">
        <f t="shared" si="1271"/>
        <v>30</v>
      </c>
      <c r="S428">
        <f t="shared" si="1272"/>
        <v>5</v>
      </c>
      <c r="T428">
        <f t="shared" si="1273"/>
        <v>2</v>
      </c>
      <c r="U428">
        <f t="shared" si="1274"/>
        <v>429</v>
      </c>
      <c r="V428">
        <f t="shared" si="1275"/>
        <v>492</v>
      </c>
      <c r="W428">
        <f t="shared" si="1276"/>
        <v>583</v>
      </c>
      <c r="X428">
        <f t="shared" si="1277"/>
        <v>486</v>
      </c>
      <c r="Y428">
        <f t="shared" si="1278"/>
        <v>497</v>
      </c>
      <c r="Z428">
        <f t="shared" si="1279"/>
        <v>393</v>
      </c>
      <c r="AA428">
        <f t="shared" si="1280"/>
        <v>352</v>
      </c>
      <c r="AB428">
        <f t="shared" si="1281"/>
        <v>241</v>
      </c>
      <c r="AC428">
        <f t="shared" si="1282"/>
        <v>60</v>
      </c>
      <c r="AD428">
        <f t="shared" si="1283"/>
        <v>9</v>
      </c>
      <c r="AE428">
        <f t="shared" si="1284"/>
        <v>3113</v>
      </c>
      <c r="AF428" s="105">
        <f>(V428/Население_20!A$2)*100000</f>
        <v>37.464249055017625</v>
      </c>
      <c r="AG428" s="105">
        <f>(W428/Население_20!B$2)*100000</f>
        <v>86.910373490994417</v>
      </c>
      <c r="AH428" s="105">
        <f>(X428/Население_20!C$2)*100000</f>
        <v>50.975830533683386</v>
      </c>
      <c r="AI428" s="105">
        <f>(Y428/Население_20!D$2)*100000</f>
        <v>47.317695961429891</v>
      </c>
      <c r="AJ428" s="105">
        <f>(Z428/Население_20!E$2)*100000</f>
        <v>41.082744620042106</v>
      </c>
      <c r="AK428" s="105">
        <f>(AA428/Население_20!F$2)*100000</f>
        <v>38.274390409655588</v>
      </c>
      <c r="AL428" s="105">
        <f>(AB428/Население_20!G$2)*100000</f>
        <v>33.632631188194807</v>
      </c>
      <c r="AM428" s="105">
        <f>(AC428/Население_20!H$2)*100000</f>
        <v>20.119914691561707</v>
      </c>
      <c r="AN428" s="105">
        <f>(AD428/Население_20!I$2)*100000</f>
        <v>23.878379453981054</v>
      </c>
      <c r="AO428" s="105">
        <f>(AE428/Население_20!J$2)*100000</f>
        <v>45.008001101127327</v>
      </c>
    </row>
    <row r="429" spans="1:41" x14ac:dyDescent="0.3">
      <c r="A429" s="95">
        <v>44414</v>
      </c>
      <c r="B429">
        <v>15526</v>
      </c>
      <c r="C429">
        <v>35388</v>
      </c>
      <c r="D429">
        <v>64005</v>
      </c>
      <c r="E429">
        <v>78691</v>
      </c>
      <c r="F429">
        <v>83609</v>
      </c>
      <c r="G429">
        <v>77605</v>
      </c>
      <c r="H429">
        <v>52478</v>
      </c>
      <c r="I429">
        <v>18057</v>
      </c>
      <c r="J429">
        <v>1573</v>
      </c>
      <c r="K429">
        <f t="shared" si="1264"/>
        <v>426932</v>
      </c>
      <c r="L429">
        <f t="shared" si="1265"/>
        <v>74</v>
      </c>
      <c r="M429">
        <f t="shared" si="1266"/>
        <v>107</v>
      </c>
      <c r="N429">
        <f t="shared" si="1267"/>
        <v>84</v>
      </c>
      <c r="O429">
        <f t="shared" si="1268"/>
        <v>79</v>
      </c>
      <c r="P429">
        <f t="shared" si="1269"/>
        <v>49</v>
      </c>
      <c r="Q429">
        <f t="shared" si="1270"/>
        <v>61</v>
      </c>
      <c r="R429">
        <f t="shared" si="1271"/>
        <v>33</v>
      </c>
      <c r="S429">
        <f t="shared" si="1272"/>
        <v>13</v>
      </c>
      <c r="T429">
        <f t="shared" si="1273"/>
        <v>0</v>
      </c>
      <c r="U429">
        <f t="shared" si="1274"/>
        <v>500</v>
      </c>
      <c r="V429">
        <f t="shared" si="1275"/>
        <v>551</v>
      </c>
      <c r="W429">
        <f t="shared" si="1276"/>
        <v>672</v>
      </c>
      <c r="X429">
        <f t="shared" si="1277"/>
        <v>549</v>
      </c>
      <c r="Y429">
        <f t="shared" si="1278"/>
        <v>556</v>
      </c>
      <c r="Z429">
        <f t="shared" si="1279"/>
        <v>425</v>
      </c>
      <c r="AA429">
        <f t="shared" si="1280"/>
        <v>399</v>
      </c>
      <c r="AB429">
        <f t="shared" si="1281"/>
        <v>264</v>
      </c>
      <c r="AC429">
        <f t="shared" si="1282"/>
        <v>67</v>
      </c>
      <c r="AD429">
        <f t="shared" si="1283"/>
        <v>9</v>
      </c>
      <c r="AE429">
        <f t="shared" si="1284"/>
        <v>3492</v>
      </c>
      <c r="AF429" s="105">
        <f>(V429/Население_20!A$2)*100000</f>
        <v>41.956913067712826</v>
      </c>
      <c r="AG429" s="105">
        <f>(W429/Население_20!B$2)*100000</f>
        <v>100.17799483009991</v>
      </c>
      <c r="AH429" s="105">
        <f>(X429/Население_20!C$2)*100000</f>
        <v>57.583808565827525</v>
      </c>
      <c r="AI429" s="105">
        <f>(Y429/Население_20!D$2)*100000</f>
        <v>52.934887232505062</v>
      </c>
      <c r="AJ429" s="105">
        <f>(Z429/Население_20!E$2)*100000</f>
        <v>44.427904487322891</v>
      </c>
      <c r="AK429" s="105">
        <f>(AA429/Население_20!F$2)*100000</f>
        <v>43.384891401853913</v>
      </c>
      <c r="AL429" s="105">
        <f>(AB429/Население_20!G$2)*100000</f>
        <v>36.842384372130411</v>
      </c>
      <c r="AM429" s="105">
        <f>(AC429/Население_20!H$2)*100000</f>
        <v>22.467238072243905</v>
      </c>
      <c r="AN429" s="105">
        <f>(AD429/Население_20!I$2)*100000</f>
        <v>23.878379453981054</v>
      </c>
      <c r="AO429" s="105">
        <f>(AE429/Население_20!J$2)*100000</f>
        <v>50.487613185074402</v>
      </c>
    </row>
    <row r="430" spans="1:41" x14ac:dyDescent="0.3">
      <c r="A430" s="95">
        <v>44415</v>
      </c>
      <c r="B430">
        <v>15613</v>
      </c>
      <c r="C430">
        <v>35500</v>
      </c>
      <c r="D430">
        <v>64102</v>
      </c>
      <c r="E430">
        <v>78772</v>
      </c>
      <c r="F430">
        <v>83669</v>
      </c>
      <c r="G430">
        <v>77651</v>
      </c>
      <c r="H430">
        <v>52521</v>
      </c>
      <c r="I430">
        <v>18080</v>
      </c>
      <c r="J430">
        <v>1573</v>
      </c>
      <c r="K430">
        <f t="shared" si="1264"/>
        <v>427481</v>
      </c>
      <c r="L430">
        <f t="shared" si="1265"/>
        <v>87</v>
      </c>
      <c r="M430">
        <f t="shared" si="1266"/>
        <v>112</v>
      </c>
      <c r="N430">
        <f t="shared" si="1267"/>
        <v>97</v>
      </c>
      <c r="O430">
        <f t="shared" si="1268"/>
        <v>81</v>
      </c>
      <c r="P430">
        <f t="shared" si="1269"/>
        <v>60</v>
      </c>
      <c r="Q430">
        <f t="shared" si="1270"/>
        <v>46</v>
      </c>
      <c r="R430">
        <f t="shared" si="1271"/>
        <v>43</v>
      </c>
      <c r="S430">
        <f t="shared" si="1272"/>
        <v>23</v>
      </c>
      <c r="T430">
        <f t="shared" si="1273"/>
        <v>0</v>
      </c>
      <c r="U430">
        <f t="shared" si="1274"/>
        <v>549</v>
      </c>
      <c r="V430">
        <f t="shared" si="1275"/>
        <v>623</v>
      </c>
      <c r="W430">
        <f t="shared" si="1276"/>
        <v>765</v>
      </c>
      <c r="X430">
        <f t="shared" si="1277"/>
        <v>624</v>
      </c>
      <c r="Y430">
        <f t="shared" si="1278"/>
        <v>612</v>
      </c>
      <c r="Z430">
        <f t="shared" si="1279"/>
        <v>468</v>
      </c>
      <c r="AA430">
        <f t="shared" si="1280"/>
        <v>424</v>
      </c>
      <c r="AB430">
        <f t="shared" si="1281"/>
        <v>293</v>
      </c>
      <c r="AC430">
        <f t="shared" si="1282"/>
        <v>88</v>
      </c>
      <c r="AD430">
        <f t="shared" si="1283"/>
        <v>9</v>
      </c>
      <c r="AE430">
        <f t="shared" si="1284"/>
        <v>3906</v>
      </c>
      <c r="AF430" s="105">
        <f>(V430/Население_20!A$2)*100000</f>
        <v>47.439486100154426</v>
      </c>
      <c r="AG430" s="105">
        <f>(W430/Население_20!B$2)*100000</f>
        <v>114.0419137574798</v>
      </c>
      <c r="AH430" s="105">
        <f>(X430/Население_20!C$2)*100000</f>
        <v>65.450449080284827</v>
      </c>
      <c r="AI430" s="105">
        <f>(Y430/Население_20!D$2)*100000</f>
        <v>58.266458608440828</v>
      </c>
      <c r="AJ430" s="105">
        <f>(Z430/Население_20!E$2)*100000</f>
        <v>48.922963058981438</v>
      </c>
      <c r="AK430" s="105">
        <f>(AA430/Население_20!F$2)*100000</f>
        <v>46.103242993448774</v>
      </c>
      <c r="AL430" s="105">
        <f>(AB430/Население_20!G$2)*100000</f>
        <v>40.889464473614431</v>
      </c>
      <c r="AM430" s="105">
        <f>(AC430/Население_20!H$2)*100000</f>
        <v>29.509208214290506</v>
      </c>
      <c r="AN430" s="105">
        <f>(AD430/Население_20!I$2)*100000</f>
        <v>23.878379453981054</v>
      </c>
      <c r="AO430" s="105">
        <f>(AE430/Население_20!J$2)*100000</f>
        <v>56.473258047222394</v>
      </c>
    </row>
    <row r="431" spans="1:41" x14ac:dyDescent="0.3">
      <c r="A431" s="95">
        <v>44416</v>
      </c>
      <c r="B431">
        <v>15669</v>
      </c>
      <c r="C431">
        <v>35587</v>
      </c>
      <c r="D431">
        <v>64171</v>
      </c>
      <c r="E431">
        <v>78842</v>
      </c>
      <c r="F431">
        <v>83699</v>
      </c>
      <c r="G431">
        <v>77686</v>
      </c>
      <c r="H431">
        <v>52553</v>
      </c>
      <c r="I431">
        <v>18093</v>
      </c>
      <c r="J431">
        <v>1573</v>
      </c>
      <c r="K431">
        <f t="shared" si="1264"/>
        <v>427873</v>
      </c>
      <c r="L431">
        <f t="shared" si="1265"/>
        <v>56</v>
      </c>
      <c r="M431">
        <f t="shared" si="1266"/>
        <v>87</v>
      </c>
      <c r="N431">
        <f t="shared" si="1267"/>
        <v>69</v>
      </c>
      <c r="O431">
        <f t="shared" si="1268"/>
        <v>70</v>
      </c>
      <c r="P431">
        <f t="shared" si="1269"/>
        <v>30</v>
      </c>
      <c r="Q431">
        <f t="shared" si="1270"/>
        <v>35</v>
      </c>
      <c r="R431">
        <f t="shared" si="1271"/>
        <v>32</v>
      </c>
      <c r="S431">
        <f t="shared" si="1272"/>
        <v>13</v>
      </c>
      <c r="T431">
        <f t="shared" si="1273"/>
        <v>0</v>
      </c>
      <c r="U431">
        <f t="shared" si="1274"/>
        <v>392</v>
      </c>
      <c r="V431">
        <f t="shared" si="1275"/>
        <v>673</v>
      </c>
      <c r="W431">
        <f t="shared" si="1276"/>
        <v>850</v>
      </c>
      <c r="X431">
        <f t="shared" si="1277"/>
        <v>678</v>
      </c>
      <c r="Y431">
        <f t="shared" si="1278"/>
        <v>670</v>
      </c>
      <c r="Z431">
        <f t="shared" si="1279"/>
        <v>492</v>
      </c>
      <c r="AA431">
        <f t="shared" si="1280"/>
        <v>452</v>
      </c>
      <c r="AB431">
        <f t="shared" si="1281"/>
        <v>319</v>
      </c>
      <c r="AC431">
        <f t="shared" si="1282"/>
        <v>101</v>
      </c>
      <c r="AD431">
        <f t="shared" si="1283"/>
        <v>9</v>
      </c>
      <c r="AE431">
        <f t="shared" si="1284"/>
        <v>4244</v>
      </c>
      <c r="AF431" s="105">
        <f>(V431/Население_20!A$2)*100000</f>
        <v>51.246828483794431</v>
      </c>
      <c r="AG431" s="105">
        <f>(W431/Население_20!B$2)*100000</f>
        <v>126.7132375083109</v>
      </c>
      <c r="AH431" s="105">
        <f>(X431/Население_20!C$2)*100000</f>
        <v>71.114430250694099</v>
      </c>
      <c r="AI431" s="105">
        <f>(Y431/Население_20!D$2)*100000</f>
        <v>63.788443247802867</v>
      </c>
      <c r="AJ431" s="105">
        <f>(Z431/Население_20!E$2)*100000</f>
        <v>51.431832959442026</v>
      </c>
      <c r="AK431" s="105">
        <f>(AA431/Население_20!F$2)*100000</f>
        <v>49.147796776035008</v>
      </c>
      <c r="AL431" s="105">
        <f>(AB431/Население_20!G$2)*100000</f>
        <v>44.517881116324247</v>
      </c>
      <c r="AM431" s="105">
        <f>(AC431/Население_20!H$2)*100000</f>
        <v>33.868523064128873</v>
      </c>
      <c r="AN431" s="105">
        <f>(AD431/Население_20!I$2)*100000</f>
        <v>23.878379453981054</v>
      </c>
      <c r="AO431" s="105">
        <f>(AE431/Население_20!J$2)*100000</f>
        <v>61.360088876705547</v>
      </c>
    </row>
    <row r="432" spans="1:41" x14ac:dyDescent="0.3">
      <c r="A432" s="95">
        <v>44417</v>
      </c>
      <c r="B432">
        <v>15697</v>
      </c>
      <c r="C432">
        <v>35631</v>
      </c>
      <c r="D432">
        <v>64199</v>
      </c>
      <c r="E432">
        <v>78861</v>
      </c>
      <c r="F432">
        <v>83717</v>
      </c>
      <c r="G432">
        <v>77708</v>
      </c>
      <c r="H432">
        <v>52564</v>
      </c>
      <c r="I432">
        <v>18098</v>
      </c>
      <c r="J432">
        <v>1574</v>
      </c>
      <c r="K432">
        <f t="shared" ref="K432:K436" si="1285">SUM(B432:J432)</f>
        <v>428049</v>
      </c>
      <c r="L432">
        <f t="shared" ref="L432:L436" si="1286">B432-B431</f>
        <v>28</v>
      </c>
      <c r="M432">
        <f t="shared" ref="M432:M436" si="1287">C432-C431</f>
        <v>44</v>
      </c>
      <c r="N432">
        <f t="shared" ref="N432:N436" si="1288">D432-D431</f>
        <v>28</v>
      </c>
      <c r="O432">
        <f t="shared" ref="O432:O436" si="1289">E432-E431</f>
        <v>19</v>
      </c>
      <c r="P432">
        <f t="shared" ref="P432:P436" si="1290">F432-F431</f>
        <v>18</v>
      </c>
      <c r="Q432">
        <f t="shared" ref="Q432:Q436" si="1291">G432-G431</f>
        <v>22</v>
      </c>
      <c r="R432">
        <f t="shared" ref="R432:R436" si="1292">H432-H431</f>
        <v>11</v>
      </c>
      <c r="S432">
        <f t="shared" ref="S432:S436" si="1293">I432-I431</f>
        <v>5</v>
      </c>
      <c r="T432">
        <f t="shared" ref="T432:T436" si="1294">J432-J431</f>
        <v>1</v>
      </c>
      <c r="U432">
        <f t="shared" ref="U432:U436" si="1295">K432-K431</f>
        <v>176</v>
      </c>
      <c r="V432">
        <f t="shared" ref="V432:V436" si="1296">SUM(L419:L432)</f>
        <v>690</v>
      </c>
      <c r="W432">
        <f t="shared" ref="W432:W436" si="1297">SUM(M419:M432)</f>
        <v>883</v>
      </c>
      <c r="X432">
        <f t="shared" ref="X432:X436" si="1298">SUM(N419:N432)</f>
        <v>694</v>
      </c>
      <c r="Y432">
        <f t="shared" ref="Y432:Y436" si="1299">SUM(O419:O432)</f>
        <v>681</v>
      </c>
      <c r="Z432">
        <f t="shared" ref="Z432:Z436" si="1300">SUM(P419:P432)</f>
        <v>503</v>
      </c>
      <c r="AA432">
        <f t="shared" ref="AA432:AA436" si="1301">SUM(Q419:Q432)</f>
        <v>470</v>
      </c>
      <c r="AB432">
        <f t="shared" ref="AB432:AB436" si="1302">SUM(R419:R432)</f>
        <v>327</v>
      </c>
      <c r="AC432">
        <f t="shared" ref="AC432:AC436" si="1303">SUM(S419:S432)</f>
        <v>105</v>
      </c>
      <c r="AD432">
        <f t="shared" ref="AD432:AD436" si="1304">SUM(T419:T432)</f>
        <v>10</v>
      </c>
      <c r="AE432">
        <f t="shared" ref="AE432:AE436" si="1305">SUM(U419:U432)</f>
        <v>4363</v>
      </c>
      <c r="AF432" s="105">
        <f>(V432/Население_20!A$2)*100000</f>
        <v>52.541324894232027</v>
      </c>
      <c r="AG432" s="105">
        <f>(W432/Население_20!B$2)*100000</f>
        <v>131.63269261157473</v>
      </c>
      <c r="AH432" s="105">
        <f>(X432/Население_20!C$2)*100000</f>
        <v>72.792646893778326</v>
      </c>
      <c r="AI432" s="105">
        <f>(Y432/Население_20!D$2)*100000</f>
        <v>64.835716196647383</v>
      </c>
      <c r="AJ432" s="105">
        <f>(Z432/Население_20!E$2)*100000</f>
        <v>52.581731663819802</v>
      </c>
      <c r="AK432" s="105">
        <f>(AA432/Население_20!F$2)*100000</f>
        <v>51.10500992198331</v>
      </c>
      <c r="AL432" s="105">
        <f>(AB432/Население_20!G$2)*100000</f>
        <v>45.634317006388805</v>
      </c>
      <c r="AM432" s="105">
        <f>(AC432/Население_20!H$2)*100000</f>
        <v>35.209850710232985</v>
      </c>
      <c r="AN432" s="105">
        <f>(AD432/Население_20!I$2)*100000</f>
        <v>26.531532726645619</v>
      </c>
      <c r="AO432" s="105">
        <f>(AE432/Население_20!J$2)*100000</f>
        <v>63.080600322588673</v>
      </c>
    </row>
    <row r="433" spans="1:41" x14ac:dyDescent="0.3">
      <c r="A433" s="95">
        <v>44418</v>
      </c>
      <c r="B433">
        <v>15793</v>
      </c>
      <c r="C433">
        <v>35787</v>
      </c>
      <c r="D433">
        <v>64326</v>
      </c>
      <c r="E433">
        <v>78985</v>
      </c>
      <c r="F433">
        <v>83817</v>
      </c>
      <c r="G433">
        <v>77796</v>
      </c>
      <c r="H433">
        <v>52620</v>
      </c>
      <c r="I433">
        <v>18120</v>
      </c>
      <c r="J433">
        <v>1579</v>
      </c>
      <c r="K433">
        <f t="shared" si="1285"/>
        <v>428823</v>
      </c>
      <c r="L433">
        <f t="shared" si="1286"/>
        <v>96</v>
      </c>
      <c r="M433">
        <f t="shared" si="1287"/>
        <v>156</v>
      </c>
      <c r="N433">
        <f t="shared" si="1288"/>
        <v>127</v>
      </c>
      <c r="O433">
        <f t="shared" si="1289"/>
        <v>124</v>
      </c>
      <c r="P433">
        <f t="shared" si="1290"/>
        <v>100</v>
      </c>
      <c r="Q433">
        <f t="shared" si="1291"/>
        <v>88</v>
      </c>
      <c r="R433">
        <f t="shared" si="1292"/>
        <v>56</v>
      </c>
      <c r="S433">
        <f t="shared" si="1293"/>
        <v>22</v>
      </c>
      <c r="T433">
        <f t="shared" si="1294"/>
        <v>5</v>
      </c>
      <c r="U433">
        <f t="shared" si="1295"/>
        <v>774</v>
      </c>
      <c r="V433">
        <f t="shared" si="1296"/>
        <v>764</v>
      </c>
      <c r="W433">
        <f t="shared" si="1297"/>
        <v>1004</v>
      </c>
      <c r="X433">
        <f t="shared" si="1298"/>
        <v>791</v>
      </c>
      <c r="Y433">
        <f t="shared" si="1299"/>
        <v>769</v>
      </c>
      <c r="Z433">
        <f t="shared" si="1300"/>
        <v>576</v>
      </c>
      <c r="AA433">
        <f t="shared" si="1301"/>
        <v>540</v>
      </c>
      <c r="AB433">
        <f t="shared" si="1302"/>
        <v>363</v>
      </c>
      <c r="AC433">
        <f t="shared" si="1303"/>
        <v>122</v>
      </c>
      <c r="AD433">
        <f t="shared" si="1304"/>
        <v>15</v>
      </c>
      <c r="AE433">
        <f t="shared" si="1305"/>
        <v>4944</v>
      </c>
      <c r="AF433" s="105">
        <f>(V433/Население_20!A$2)*100000</f>
        <v>58.176191622019239</v>
      </c>
      <c r="AG433" s="105">
        <f>(W433/Население_20!B$2)*100000</f>
        <v>149.67069465687547</v>
      </c>
      <c r="AH433" s="105">
        <f>(X433/Население_20!C$2)*100000</f>
        <v>82.966835292476446</v>
      </c>
      <c r="AI433" s="105">
        <f>(Y433/Население_20!D$2)*100000</f>
        <v>73.213899787403591</v>
      </c>
      <c r="AJ433" s="105">
        <f>(Z433/Население_20!E$2)*100000</f>
        <v>60.212877611054083</v>
      </c>
      <c r="AK433" s="105">
        <f>(AA433/Население_20!F$2)*100000</f>
        <v>58.716394378448904</v>
      </c>
      <c r="AL433" s="105">
        <f>(AB433/Население_20!G$2)*100000</f>
        <v>50.65827851167932</v>
      </c>
      <c r="AM433" s="105">
        <f>(AC433/Население_20!H$2)*100000</f>
        <v>40.910493206175474</v>
      </c>
      <c r="AN433" s="105">
        <f>(AD433/Население_20!I$2)*100000</f>
        <v>39.797299089968426</v>
      </c>
      <c r="AO433" s="105">
        <f>(AE433/Население_20!J$2)*100000</f>
        <v>71.480744440723896</v>
      </c>
    </row>
    <row r="434" spans="1:41" x14ac:dyDescent="0.3">
      <c r="A434" s="95">
        <v>44419</v>
      </c>
      <c r="B434">
        <v>15903</v>
      </c>
      <c r="C434">
        <v>35988</v>
      </c>
      <c r="D434">
        <v>64447</v>
      </c>
      <c r="E434">
        <v>79085</v>
      </c>
      <c r="F434">
        <v>83925</v>
      </c>
      <c r="G434">
        <v>77888</v>
      </c>
      <c r="H434">
        <v>52672</v>
      </c>
      <c r="I434">
        <v>18140</v>
      </c>
      <c r="J434">
        <v>1580</v>
      </c>
      <c r="K434">
        <f t="shared" si="1285"/>
        <v>429628</v>
      </c>
      <c r="L434">
        <f t="shared" si="1286"/>
        <v>110</v>
      </c>
      <c r="M434">
        <f t="shared" si="1287"/>
        <v>201</v>
      </c>
      <c r="N434">
        <f t="shared" si="1288"/>
        <v>121</v>
      </c>
      <c r="O434">
        <f t="shared" si="1289"/>
        <v>100</v>
      </c>
      <c r="P434">
        <f t="shared" si="1290"/>
        <v>108</v>
      </c>
      <c r="Q434">
        <f t="shared" si="1291"/>
        <v>92</v>
      </c>
      <c r="R434">
        <f t="shared" si="1292"/>
        <v>52</v>
      </c>
      <c r="S434">
        <f t="shared" si="1293"/>
        <v>20</v>
      </c>
      <c r="T434">
        <f t="shared" si="1294"/>
        <v>1</v>
      </c>
      <c r="U434">
        <f t="shared" si="1295"/>
        <v>805</v>
      </c>
      <c r="V434">
        <f t="shared" si="1296"/>
        <v>843</v>
      </c>
      <c r="W434">
        <f t="shared" si="1297"/>
        <v>1169</v>
      </c>
      <c r="X434">
        <f t="shared" si="1298"/>
        <v>882</v>
      </c>
      <c r="Y434">
        <f t="shared" si="1299"/>
        <v>836</v>
      </c>
      <c r="Z434">
        <f t="shared" si="1300"/>
        <v>649</v>
      </c>
      <c r="AA434">
        <f t="shared" si="1301"/>
        <v>615</v>
      </c>
      <c r="AB434">
        <f t="shared" si="1302"/>
        <v>398</v>
      </c>
      <c r="AC434">
        <f t="shared" si="1303"/>
        <v>141</v>
      </c>
      <c r="AD434">
        <f t="shared" si="1304"/>
        <v>16</v>
      </c>
      <c r="AE434">
        <f t="shared" si="1305"/>
        <v>5549</v>
      </c>
      <c r="AF434" s="105">
        <f>(V434/Население_20!A$2)*100000</f>
        <v>64.191792588170429</v>
      </c>
      <c r="AG434" s="105">
        <f>(W434/Население_20!B$2)*100000</f>
        <v>174.26797017319464</v>
      </c>
      <c r="AH434" s="105">
        <f>(X434/Население_20!C$2)*100000</f>
        <v>92.511692450017989</v>
      </c>
      <c r="AI434" s="105">
        <f>(Y434/Население_20!D$2)*100000</f>
        <v>79.59274411218388</v>
      </c>
      <c r="AJ434" s="105">
        <f>(Z434/Население_20!E$2)*100000</f>
        <v>67.84402355828837</v>
      </c>
      <c r="AK434" s="105">
        <f>(AA434/Население_20!F$2)*100000</f>
        <v>66.87144915323347</v>
      </c>
      <c r="AL434" s="105">
        <f>(AB434/Население_20!G$2)*100000</f>
        <v>55.542685530711758</v>
      </c>
      <c r="AM434" s="105">
        <f>(AC434/Население_20!H$2)*100000</f>
        <v>47.281799525170008</v>
      </c>
      <c r="AN434" s="105">
        <f>(AD434/Население_20!I$2)*100000</f>
        <v>42.450452362632987</v>
      </c>
      <c r="AO434" s="105">
        <f>(AE434/Население_20!J$2)*100000</f>
        <v>80.227882463911186</v>
      </c>
    </row>
    <row r="435" spans="1:41" x14ac:dyDescent="0.3">
      <c r="A435" s="95">
        <v>44420</v>
      </c>
      <c r="B435">
        <v>16015</v>
      </c>
      <c r="C435">
        <v>36171</v>
      </c>
      <c r="D435">
        <v>64560</v>
      </c>
      <c r="E435">
        <v>79202</v>
      </c>
      <c r="F435">
        <v>84027</v>
      </c>
      <c r="G435">
        <v>77968</v>
      </c>
      <c r="H435">
        <v>52725</v>
      </c>
      <c r="I435">
        <v>18158</v>
      </c>
      <c r="J435">
        <v>1584</v>
      </c>
      <c r="K435">
        <f t="shared" si="1285"/>
        <v>430410</v>
      </c>
      <c r="L435">
        <f t="shared" si="1286"/>
        <v>112</v>
      </c>
      <c r="M435">
        <f t="shared" si="1287"/>
        <v>183</v>
      </c>
      <c r="N435">
        <f t="shared" si="1288"/>
        <v>113</v>
      </c>
      <c r="O435">
        <f t="shared" si="1289"/>
        <v>117</v>
      </c>
      <c r="P435">
        <f t="shared" si="1290"/>
        <v>102</v>
      </c>
      <c r="Q435">
        <f t="shared" si="1291"/>
        <v>80</v>
      </c>
      <c r="R435">
        <f t="shared" si="1292"/>
        <v>53</v>
      </c>
      <c r="S435">
        <f t="shared" si="1293"/>
        <v>18</v>
      </c>
      <c r="T435">
        <f t="shared" si="1294"/>
        <v>4</v>
      </c>
      <c r="U435">
        <f t="shared" si="1295"/>
        <v>782</v>
      </c>
      <c r="V435">
        <f t="shared" si="1296"/>
        <v>912</v>
      </c>
      <c r="W435">
        <f t="shared" si="1297"/>
        <v>1310</v>
      </c>
      <c r="X435">
        <f t="shared" si="1298"/>
        <v>956</v>
      </c>
      <c r="Y435">
        <f t="shared" si="1299"/>
        <v>924</v>
      </c>
      <c r="Z435">
        <f t="shared" si="1300"/>
        <v>727</v>
      </c>
      <c r="AA435">
        <f t="shared" si="1301"/>
        <v>671</v>
      </c>
      <c r="AB435">
        <f t="shared" si="1302"/>
        <v>441</v>
      </c>
      <c r="AC435">
        <f t="shared" si="1303"/>
        <v>155</v>
      </c>
      <c r="AD435">
        <f t="shared" si="1304"/>
        <v>19</v>
      </c>
      <c r="AE435">
        <f t="shared" si="1305"/>
        <v>6115</v>
      </c>
      <c r="AF435" s="105">
        <f>(V435/Население_20!A$2)*100000</f>
        <v>69.445925077593643</v>
      </c>
      <c r="AG435" s="105">
        <f>(W435/Население_20!B$2)*100000</f>
        <v>195.28746015986738</v>
      </c>
      <c r="AH435" s="105">
        <f>(X435/Население_20!C$2)*100000</f>
        <v>100.27344442428254</v>
      </c>
      <c r="AI435" s="105">
        <f>(Y435/Население_20!D$2)*100000</f>
        <v>87.970927702940074</v>
      </c>
      <c r="AJ435" s="105">
        <f>(Z435/Население_20!E$2)*100000</f>
        <v>75.997850734785274</v>
      </c>
      <c r="AK435" s="105">
        <f>(AA435/Население_20!F$2)*100000</f>
        <v>72.960556718405968</v>
      </c>
      <c r="AL435" s="105">
        <f>(AB435/Население_20!G$2)*100000</f>
        <v>61.543528439808753</v>
      </c>
      <c r="AM435" s="105">
        <f>(AC435/Население_20!H$2)*100000</f>
        <v>51.976446286534404</v>
      </c>
      <c r="AN435" s="105">
        <f>(AD435/Население_20!I$2)*100000</f>
        <v>50.409912180626669</v>
      </c>
      <c r="AO435" s="105">
        <f>(AE435/Население_20!J$2)*100000</f>
        <v>88.411155391388888</v>
      </c>
    </row>
    <row r="436" spans="1:41" x14ac:dyDescent="0.3">
      <c r="A436" s="95">
        <v>44421</v>
      </c>
      <c r="B436">
        <v>16132</v>
      </c>
      <c r="C436">
        <v>36347</v>
      </c>
      <c r="D436">
        <v>64713</v>
      </c>
      <c r="E436">
        <v>79350</v>
      </c>
      <c r="F436">
        <v>84124</v>
      </c>
      <c r="G436">
        <v>78065</v>
      </c>
      <c r="H436">
        <v>52796</v>
      </c>
      <c r="I436">
        <v>18180</v>
      </c>
      <c r="J436">
        <v>1585</v>
      </c>
      <c r="K436">
        <f t="shared" si="1285"/>
        <v>431292</v>
      </c>
      <c r="L436">
        <f t="shared" si="1286"/>
        <v>117</v>
      </c>
      <c r="M436">
        <f t="shared" si="1287"/>
        <v>176</v>
      </c>
      <c r="N436">
        <f t="shared" si="1288"/>
        <v>153</v>
      </c>
      <c r="O436">
        <f t="shared" si="1289"/>
        <v>148</v>
      </c>
      <c r="P436">
        <f t="shared" si="1290"/>
        <v>97</v>
      </c>
      <c r="Q436">
        <f t="shared" si="1291"/>
        <v>97</v>
      </c>
      <c r="R436">
        <f t="shared" si="1292"/>
        <v>71</v>
      </c>
      <c r="S436">
        <f t="shared" si="1293"/>
        <v>22</v>
      </c>
      <c r="T436">
        <f t="shared" si="1294"/>
        <v>1</v>
      </c>
      <c r="U436">
        <f t="shared" si="1295"/>
        <v>882</v>
      </c>
      <c r="V436">
        <f t="shared" si="1296"/>
        <v>989</v>
      </c>
      <c r="W436">
        <f t="shared" si="1297"/>
        <v>1445</v>
      </c>
      <c r="X436">
        <f t="shared" si="1298"/>
        <v>1075</v>
      </c>
      <c r="Y436">
        <f t="shared" si="1299"/>
        <v>1037</v>
      </c>
      <c r="Z436">
        <f t="shared" si="1300"/>
        <v>794</v>
      </c>
      <c r="AA436">
        <f t="shared" si="1301"/>
        <v>743</v>
      </c>
      <c r="AB436">
        <f t="shared" si="1302"/>
        <v>493</v>
      </c>
      <c r="AC436">
        <f t="shared" si="1303"/>
        <v>170</v>
      </c>
      <c r="AD436">
        <f t="shared" si="1304"/>
        <v>20</v>
      </c>
      <c r="AE436">
        <f t="shared" si="1305"/>
        <v>6766</v>
      </c>
      <c r="AF436" s="105">
        <f>(V436/Население_20!A$2)*100000</f>
        <v>75.309232348399249</v>
      </c>
      <c r="AG436" s="105">
        <f>(W436/Население_20!B$2)*100000</f>
        <v>215.41250376412853</v>
      </c>
      <c r="AH436" s="105">
        <f>(X436/Население_20!C$2)*100000</f>
        <v>112.75518070722147</v>
      </c>
      <c r="AI436" s="105">
        <f>(Y436/Население_20!D$2)*100000</f>
        <v>98.729277086524732</v>
      </c>
      <c r="AJ436" s="105">
        <f>(Z436/Население_20!E$2)*100000</f>
        <v>83.001779206904416</v>
      </c>
      <c r="AK436" s="105">
        <f>(AA436/Население_20!F$2)*100000</f>
        <v>80.789409302199147</v>
      </c>
      <c r="AL436" s="105">
        <f>(AB436/Население_20!G$2)*100000</f>
        <v>68.80036172522837</v>
      </c>
      <c r="AM436" s="105">
        <f>(AC436/Население_20!H$2)*100000</f>
        <v>57.006424959424841</v>
      </c>
      <c r="AN436" s="105">
        <f>(AD436/Население_20!I$2)*100000</f>
        <v>53.063065453291237</v>
      </c>
      <c r="AO436" s="105">
        <f>(AE436/Население_20!J$2)*100000</f>
        <v>97.823365065925955</v>
      </c>
    </row>
    <row r="437" spans="1:41" x14ac:dyDescent="0.3">
      <c r="A437" s="95">
        <v>44422</v>
      </c>
      <c r="B437">
        <v>16274</v>
      </c>
      <c r="C437">
        <v>36550</v>
      </c>
      <c r="D437">
        <v>64877</v>
      </c>
      <c r="E437">
        <v>79527</v>
      </c>
      <c r="F437">
        <v>84261</v>
      </c>
      <c r="G437">
        <v>78184</v>
      </c>
      <c r="H437">
        <v>52869</v>
      </c>
      <c r="I437">
        <v>18210</v>
      </c>
      <c r="J437">
        <v>1587</v>
      </c>
      <c r="K437">
        <f t="shared" ref="K437:K443" si="1306">SUM(B437:J437)</f>
        <v>432339</v>
      </c>
      <c r="L437">
        <f t="shared" ref="L437:L438" si="1307">B437-B436</f>
        <v>142</v>
      </c>
      <c r="M437">
        <f t="shared" ref="M437:M438" si="1308">C437-C436</f>
        <v>203</v>
      </c>
      <c r="N437">
        <f t="shared" ref="N437:N438" si="1309">D437-D436</f>
        <v>164</v>
      </c>
      <c r="O437">
        <f t="shared" ref="O437:O438" si="1310">E437-E436</f>
        <v>177</v>
      </c>
      <c r="P437">
        <f t="shared" ref="P437:P438" si="1311">F437-F436</f>
        <v>137</v>
      </c>
      <c r="Q437">
        <f t="shared" ref="Q437:Q438" si="1312">G437-G436</f>
        <v>119</v>
      </c>
      <c r="R437">
        <f t="shared" ref="R437:R438" si="1313">H437-H436</f>
        <v>73</v>
      </c>
      <c r="S437">
        <f t="shared" ref="S437:S438" si="1314">I437-I436</f>
        <v>30</v>
      </c>
      <c r="T437">
        <f t="shared" ref="T437:T438" si="1315">J437-J436</f>
        <v>2</v>
      </c>
      <c r="U437">
        <f t="shared" ref="U437:U438" si="1316">K437-K436</f>
        <v>1047</v>
      </c>
      <c r="V437">
        <f t="shared" ref="V437:V438" si="1317">SUM(L424:L437)</f>
        <v>1066</v>
      </c>
      <c r="W437">
        <f t="shared" ref="W437:W438" si="1318">SUM(M424:M437)</f>
        <v>1576</v>
      </c>
      <c r="X437">
        <f t="shared" ref="X437:X438" si="1319">SUM(N424:N437)</f>
        <v>1195</v>
      </c>
      <c r="Y437">
        <f t="shared" ref="Y437:Y438" si="1320">SUM(O424:O437)</f>
        <v>1157</v>
      </c>
      <c r="Z437">
        <f t="shared" ref="Z437:Z438" si="1321">SUM(P424:P437)</f>
        <v>894</v>
      </c>
      <c r="AA437">
        <f t="shared" ref="AA437:AA438" si="1322">SUM(Q424:Q437)</f>
        <v>821</v>
      </c>
      <c r="AB437">
        <f t="shared" ref="AB437:AB438" si="1323">SUM(R424:R437)</f>
        <v>543</v>
      </c>
      <c r="AC437">
        <f t="shared" ref="AC437:AC438" si="1324">SUM(S424:S437)</f>
        <v>194</v>
      </c>
      <c r="AD437">
        <f t="shared" ref="AD437:AD438" si="1325">SUM(T424:T437)</f>
        <v>21</v>
      </c>
      <c r="AE437">
        <f t="shared" ref="AE437:AE438" si="1326">SUM(U424:U437)</f>
        <v>7467</v>
      </c>
      <c r="AF437" s="105">
        <f>(V437/Население_20!A$2)*100000</f>
        <v>81.172539619204841</v>
      </c>
      <c r="AG437" s="105">
        <f>(W437/Население_20!B$2)*100000</f>
        <v>234.94124978011527</v>
      </c>
      <c r="AH437" s="105">
        <f>(X437/Население_20!C$2)*100000</f>
        <v>125.34180553035318</v>
      </c>
      <c r="AI437" s="105">
        <f>(Y437/Население_20!D$2)*100000</f>
        <v>110.15407289210137</v>
      </c>
      <c r="AJ437" s="105">
        <f>(Z437/Население_20!E$2)*100000</f>
        <v>93.455403792156858</v>
      </c>
      <c r="AK437" s="105">
        <f>(AA437/Население_20!F$2)*100000</f>
        <v>89.270666267975102</v>
      </c>
      <c r="AL437" s="105">
        <f>(AB437/Население_20!G$2)*100000</f>
        <v>75.778086038131875</v>
      </c>
      <c r="AM437" s="105">
        <f>(AC437/Население_20!H$2)*100000</f>
        <v>65.054390836049521</v>
      </c>
      <c r="AN437" s="105">
        <f>(AD437/Население_20!I$2)*100000</f>
        <v>55.716218725955798</v>
      </c>
      <c r="AO437" s="105">
        <f>(AE437/Население_20!J$2)*100000</f>
        <v>107.95847870932148</v>
      </c>
    </row>
    <row r="438" spans="1:41" x14ac:dyDescent="0.3">
      <c r="A438" s="95">
        <v>44423</v>
      </c>
      <c r="B438">
        <v>16354</v>
      </c>
      <c r="C438">
        <v>36660</v>
      </c>
      <c r="D438">
        <v>64990</v>
      </c>
      <c r="E438">
        <v>79634</v>
      </c>
      <c r="F438">
        <v>84346</v>
      </c>
      <c r="G438">
        <v>78251</v>
      </c>
      <c r="H438">
        <v>52917</v>
      </c>
      <c r="I438">
        <v>18223</v>
      </c>
      <c r="J438">
        <v>1587</v>
      </c>
      <c r="K438">
        <f t="shared" si="1306"/>
        <v>432962</v>
      </c>
      <c r="L438">
        <f t="shared" si="1307"/>
        <v>80</v>
      </c>
      <c r="M438">
        <f t="shared" si="1308"/>
        <v>110</v>
      </c>
      <c r="N438">
        <f t="shared" si="1309"/>
        <v>113</v>
      </c>
      <c r="O438">
        <f t="shared" si="1310"/>
        <v>107</v>
      </c>
      <c r="P438">
        <f t="shared" si="1311"/>
        <v>85</v>
      </c>
      <c r="Q438">
        <f t="shared" si="1312"/>
        <v>67</v>
      </c>
      <c r="R438">
        <f t="shared" si="1313"/>
        <v>48</v>
      </c>
      <c r="S438">
        <f t="shared" si="1314"/>
        <v>13</v>
      </c>
      <c r="T438">
        <f t="shared" si="1315"/>
        <v>0</v>
      </c>
      <c r="U438">
        <f t="shared" si="1316"/>
        <v>623</v>
      </c>
      <c r="V438">
        <f t="shared" si="1317"/>
        <v>1108</v>
      </c>
      <c r="W438">
        <f t="shared" si="1318"/>
        <v>1649</v>
      </c>
      <c r="X438">
        <f t="shared" si="1319"/>
        <v>1273</v>
      </c>
      <c r="Y438">
        <f t="shared" si="1320"/>
        <v>1245</v>
      </c>
      <c r="Z438">
        <f t="shared" si="1321"/>
        <v>963</v>
      </c>
      <c r="AA438">
        <f t="shared" si="1322"/>
        <v>874</v>
      </c>
      <c r="AB438">
        <f t="shared" si="1323"/>
        <v>572</v>
      </c>
      <c r="AC438">
        <f t="shared" si="1324"/>
        <v>204</v>
      </c>
      <c r="AD438">
        <f t="shared" si="1325"/>
        <v>20</v>
      </c>
      <c r="AE438">
        <f t="shared" si="1326"/>
        <v>7908</v>
      </c>
      <c r="AF438" s="105">
        <f>(V438/Население_20!A$2)*100000</f>
        <v>84.370707221462439</v>
      </c>
      <c r="AG438" s="105">
        <f>(W438/Население_20!B$2)*100000</f>
        <v>245.82368076612312</v>
      </c>
      <c r="AH438" s="105">
        <f>(X438/Население_20!C$2)*100000</f>
        <v>133.52311166538877</v>
      </c>
      <c r="AI438" s="105">
        <f>(Y438/Население_20!D$2)*100000</f>
        <v>118.53225648285758</v>
      </c>
      <c r="AJ438" s="105">
        <f>(Z438/Население_20!E$2)*100000</f>
        <v>100.66840475598103</v>
      </c>
      <c r="AK438" s="105">
        <f>(AA438/Население_20!F$2)*100000</f>
        <v>95.033571642156204</v>
      </c>
      <c r="AL438" s="105">
        <f>(AB438/Население_20!G$2)*100000</f>
        <v>79.825166139615888</v>
      </c>
      <c r="AM438" s="105">
        <f>(AC438/Население_20!H$2)*100000</f>
        <v>68.407709951309798</v>
      </c>
      <c r="AN438" s="105">
        <f>(AD438/Население_20!I$2)*100000</f>
        <v>53.063065453291237</v>
      </c>
      <c r="AO438" s="105">
        <f>(AE438/Население_20!J$2)*100000</f>
        <v>114.33449171465303</v>
      </c>
    </row>
    <row r="439" spans="1:41" x14ac:dyDescent="0.3">
      <c r="A439" s="95">
        <v>44424</v>
      </c>
      <c r="B439">
        <v>16380</v>
      </c>
      <c r="C439">
        <v>36710</v>
      </c>
      <c r="D439">
        <v>65035</v>
      </c>
      <c r="E439">
        <v>79683</v>
      </c>
      <c r="F439">
        <v>84377</v>
      </c>
      <c r="G439">
        <v>78283</v>
      </c>
      <c r="H439">
        <v>52942</v>
      </c>
      <c r="I439">
        <v>18237</v>
      </c>
      <c r="J439">
        <v>1587</v>
      </c>
      <c r="K439">
        <f t="shared" si="1306"/>
        <v>433234</v>
      </c>
      <c r="L439">
        <f t="shared" ref="L439:L440" si="1327">B439-B438</f>
        <v>26</v>
      </c>
      <c r="M439">
        <f t="shared" ref="M439:M440" si="1328">C439-C438</f>
        <v>50</v>
      </c>
      <c r="N439">
        <f t="shared" ref="N439:N440" si="1329">D439-D438</f>
        <v>45</v>
      </c>
      <c r="O439">
        <f t="shared" ref="O439:O440" si="1330">E439-E438</f>
        <v>49</v>
      </c>
      <c r="P439">
        <f t="shared" ref="P439:P440" si="1331">F439-F438</f>
        <v>31</v>
      </c>
      <c r="Q439">
        <f t="shared" ref="Q439:Q440" si="1332">G439-G438</f>
        <v>32</v>
      </c>
      <c r="R439">
        <f t="shared" ref="R439:R440" si="1333">H439-H438</f>
        <v>25</v>
      </c>
      <c r="S439">
        <f t="shared" ref="S439:S440" si="1334">I439-I438</f>
        <v>14</v>
      </c>
      <c r="T439">
        <f t="shared" ref="T439:T440" si="1335">J439-J438</f>
        <v>0</v>
      </c>
      <c r="U439">
        <f t="shared" ref="U439:U440" si="1336">K439-K438</f>
        <v>272</v>
      </c>
      <c r="V439">
        <f t="shared" ref="V439:V440" si="1337">SUM(L426:L439)</f>
        <v>1117</v>
      </c>
      <c r="W439">
        <f t="shared" ref="W439:W440" si="1338">SUM(M426:M439)</f>
        <v>1674</v>
      </c>
      <c r="X439">
        <f t="shared" ref="X439:X440" si="1339">SUM(N426:N439)</f>
        <v>1307</v>
      </c>
      <c r="Y439">
        <f t="shared" ref="Y439:Y440" si="1340">SUM(O426:O439)</f>
        <v>1282</v>
      </c>
      <c r="Z439">
        <f t="shared" ref="Z439:Z440" si="1341">SUM(P426:P439)</f>
        <v>986</v>
      </c>
      <c r="AA439">
        <f t="shared" ref="AA439:AA440" si="1342">SUM(Q426:Q439)</f>
        <v>894</v>
      </c>
      <c r="AB439">
        <f t="shared" ref="AB439:AB440" si="1343">SUM(R426:R439)</f>
        <v>593</v>
      </c>
      <c r="AC439">
        <f t="shared" ref="AC439:AC440" si="1344">SUM(S426:S439)</f>
        <v>215</v>
      </c>
      <c r="AD439">
        <f t="shared" ref="AD439:AD440" si="1345">SUM(T426:T439)</f>
        <v>18</v>
      </c>
      <c r="AE439">
        <f t="shared" ref="AE439:AE440" si="1346">SUM(U426:U439)</f>
        <v>8086</v>
      </c>
      <c r="AF439" s="105">
        <f>(V439/Население_20!A$2)*100000</f>
        <v>85.056028850517649</v>
      </c>
      <c r="AG439" s="105">
        <f>(W439/Население_20!B$2)*100000</f>
        <v>249.55054069283815</v>
      </c>
      <c r="AH439" s="105">
        <f>(X439/Население_20!C$2)*100000</f>
        <v>137.08932203194277</v>
      </c>
      <c r="AI439" s="105">
        <f>(Y439/Население_20!D$2)*100000</f>
        <v>122.0549018562437</v>
      </c>
      <c r="AJ439" s="105">
        <f>(Z439/Население_20!E$2)*100000</f>
        <v>103.07273841058911</v>
      </c>
      <c r="AK439" s="105">
        <f>(AA439/Население_20!F$2)*100000</f>
        <v>97.208252915432084</v>
      </c>
      <c r="AL439" s="105">
        <f>(AB439/Население_20!G$2)*100000</f>
        <v>82.75581035103535</v>
      </c>
      <c r="AM439" s="105">
        <f>(AC439/Население_20!H$2)*100000</f>
        <v>72.096360978096115</v>
      </c>
      <c r="AN439" s="105">
        <f>(AD439/Население_20!I$2)*100000</f>
        <v>47.756758907962109</v>
      </c>
      <c r="AO439" s="105">
        <f>(AE439/Население_20!J$2)*100000</f>
        <v>116.90802984378912</v>
      </c>
    </row>
    <row r="440" spans="1:41" x14ac:dyDescent="0.3">
      <c r="A440" s="95">
        <v>44425</v>
      </c>
      <c r="B440">
        <v>16510</v>
      </c>
      <c r="C440">
        <v>36930</v>
      </c>
      <c r="D440">
        <v>65256</v>
      </c>
      <c r="E440">
        <v>79915</v>
      </c>
      <c r="F440">
        <v>84540</v>
      </c>
      <c r="G440">
        <v>78458</v>
      </c>
      <c r="H440">
        <v>53052</v>
      </c>
      <c r="I440">
        <v>18285</v>
      </c>
      <c r="J440">
        <v>1589</v>
      </c>
      <c r="K440">
        <f t="shared" si="1306"/>
        <v>434535</v>
      </c>
      <c r="L440">
        <f t="shared" si="1327"/>
        <v>130</v>
      </c>
      <c r="M440">
        <f t="shared" si="1328"/>
        <v>220</v>
      </c>
      <c r="N440">
        <f t="shared" si="1329"/>
        <v>221</v>
      </c>
      <c r="O440">
        <f t="shared" si="1330"/>
        <v>232</v>
      </c>
      <c r="P440">
        <f t="shared" si="1331"/>
        <v>163</v>
      </c>
      <c r="Q440">
        <f t="shared" si="1332"/>
        <v>175</v>
      </c>
      <c r="R440">
        <f t="shared" si="1333"/>
        <v>110</v>
      </c>
      <c r="S440">
        <f t="shared" si="1334"/>
        <v>48</v>
      </c>
      <c r="T440">
        <f t="shared" si="1335"/>
        <v>2</v>
      </c>
      <c r="U440">
        <f t="shared" si="1336"/>
        <v>1301</v>
      </c>
      <c r="V440">
        <f t="shared" si="1337"/>
        <v>1197</v>
      </c>
      <c r="W440">
        <f t="shared" si="1338"/>
        <v>1816</v>
      </c>
      <c r="X440">
        <f t="shared" si="1339"/>
        <v>1468</v>
      </c>
      <c r="Y440">
        <f t="shared" si="1340"/>
        <v>1446</v>
      </c>
      <c r="Z440">
        <f t="shared" si="1341"/>
        <v>1099</v>
      </c>
      <c r="AA440">
        <f t="shared" si="1342"/>
        <v>1014</v>
      </c>
      <c r="AB440">
        <f t="shared" si="1343"/>
        <v>679</v>
      </c>
      <c r="AC440">
        <f t="shared" si="1344"/>
        <v>255</v>
      </c>
      <c r="AD440">
        <f t="shared" si="1345"/>
        <v>20</v>
      </c>
      <c r="AE440">
        <f t="shared" si="1346"/>
        <v>8994</v>
      </c>
      <c r="AF440" s="105">
        <f>(V440/Население_20!A$2)*100000</f>
        <v>91.147776664341649</v>
      </c>
      <c r="AG440" s="105">
        <f>(W440/Население_20!B$2)*100000</f>
        <v>270.71910507657952</v>
      </c>
      <c r="AH440" s="105">
        <f>(X440/Население_20!C$2)*100000</f>
        <v>153.97637700297778</v>
      </c>
      <c r="AI440" s="105">
        <f>(Y440/Население_20!D$2)*100000</f>
        <v>137.66878945719844</v>
      </c>
      <c r="AJ440" s="105">
        <f>(Z440/Население_20!E$2)*100000</f>
        <v>114.88533419192436</v>
      </c>
      <c r="AK440" s="105">
        <f>(AA440/Население_20!F$2)*100000</f>
        <v>110.25634055508739</v>
      </c>
      <c r="AL440" s="105">
        <f>(AB440/Население_20!G$2)*100000</f>
        <v>94.757496169229341</v>
      </c>
      <c r="AM440" s="105">
        <f>(AC440/Население_20!H$2)*100000</f>
        <v>85.509637439137251</v>
      </c>
      <c r="AN440" s="105">
        <f>(AD440/Население_20!I$2)*100000</f>
        <v>53.063065453291237</v>
      </c>
      <c r="AO440" s="105">
        <f>(AE440/Население_20!J$2)*100000</f>
        <v>130.03596591825865</v>
      </c>
    </row>
    <row r="441" spans="1:41" x14ac:dyDescent="0.3">
      <c r="A441" s="95">
        <v>44426</v>
      </c>
      <c r="B441">
        <v>16653</v>
      </c>
      <c r="C441">
        <v>37197</v>
      </c>
      <c r="D441">
        <v>65512</v>
      </c>
      <c r="E441">
        <v>80126</v>
      </c>
      <c r="F441">
        <v>84749</v>
      </c>
      <c r="G441">
        <v>78617</v>
      </c>
      <c r="H441">
        <v>53165</v>
      </c>
      <c r="I441">
        <v>18330</v>
      </c>
      <c r="J441">
        <v>1591</v>
      </c>
      <c r="K441">
        <f t="shared" si="1306"/>
        <v>435940</v>
      </c>
      <c r="L441">
        <f t="shared" ref="L441" si="1347">B441-B440</f>
        <v>143</v>
      </c>
      <c r="M441">
        <f t="shared" ref="M441" si="1348">C441-C440</f>
        <v>267</v>
      </c>
      <c r="N441">
        <f t="shared" ref="N441" si="1349">D441-D440</f>
        <v>256</v>
      </c>
      <c r="O441">
        <f t="shared" ref="O441" si="1350">E441-E440</f>
        <v>211</v>
      </c>
      <c r="P441">
        <f t="shared" ref="P441" si="1351">F441-F440</f>
        <v>209</v>
      </c>
      <c r="Q441">
        <f t="shared" ref="Q441" si="1352">G441-G440</f>
        <v>159</v>
      </c>
      <c r="R441">
        <f t="shared" ref="R441" si="1353">H441-H440</f>
        <v>113</v>
      </c>
      <c r="S441">
        <f t="shared" ref="S441" si="1354">I441-I440</f>
        <v>45</v>
      </c>
      <c r="T441">
        <f t="shared" ref="T441" si="1355">J441-J440</f>
        <v>2</v>
      </c>
      <c r="U441">
        <f t="shared" ref="U441" si="1356">K441-K440</f>
        <v>1405</v>
      </c>
      <c r="V441">
        <f t="shared" ref="V441" si="1357">SUM(L428:L441)</f>
        <v>1267</v>
      </c>
      <c r="W441">
        <f t="shared" ref="W441" si="1358">SUM(M428:M441)</f>
        <v>2013</v>
      </c>
      <c r="X441">
        <f t="shared" ref="X441" si="1359">SUM(N428:N441)</f>
        <v>1661</v>
      </c>
      <c r="Y441">
        <f t="shared" ref="Y441" si="1360">SUM(O428:O441)</f>
        <v>1571</v>
      </c>
      <c r="Z441">
        <f t="shared" ref="Z441" si="1361">SUM(P428:P441)</f>
        <v>1239</v>
      </c>
      <c r="AA441">
        <f t="shared" ref="AA441" si="1362">SUM(Q428:Q441)</f>
        <v>1125</v>
      </c>
      <c r="AB441">
        <f t="shared" ref="AB441" si="1363">SUM(R428:R441)</f>
        <v>750</v>
      </c>
      <c r="AC441">
        <f t="shared" ref="AC441" si="1364">SUM(S428:S441)</f>
        <v>291</v>
      </c>
      <c r="AD441">
        <f t="shared" ref="AD441" si="1365">SUM(T428:T441)</f>
        <v>20</v>
      </c>
      <c r="AE441">
        <f t="shared" ref="AE441" si="1366">SUM(U428:U441)</f>
        <v>9937</v>
      </c>
      <c r="AF441" s="105">
        <f>(V441/Население_20!A$2)*100000</f>
        <v>96.47805600143765</v>
      </c>
      <c r="AG441" s="105">
        <f>(W441/Население_20!B$2)*100000</f>
        <v>300.08676129909389</v>
      </c>
      <c r="AH441" s="105">
        <f>(X441/Население_20!C$2)*100000</f>
        <v>174.21986526018128</v>
      </c>
      <c r="AI441" s="105">
        <f>(Y441/Население_20!D$2)*100000</f>
        <v>149.56961842134075</v>
      </c>
      <c r="AJ441" s="105">
        <f>(Z441/Население_20!E$2)*100000</f>
        <v>129.52040861127779</v>
      </c>
      <c r="AK441" s="105">
        <f>(AA441/Население_20!F$2)*100000</f>
        <v>122.32582162176855</v>
      </c>
      <c r="AL441" s="105">
        <f>(AB441/Население_20!G$2)*100000</f>
        <v>104.66586469355229</v>
      </c>
      <c r="AM441" s="105">
        <f>(AC441/Население_20!H$2)*100000</f>
        <v>97.581586254074281</v>
      </c>
      <c r="AN441" s="105">
        <f>(AD441/Население_20!I$2)*100000</f>
        <v>53.063065453291237</v>
      </c>
      <c r="AO441" s="105">
        <f>(AE441/Население_20!J$2)*100000</f>
        <v>143.66993477092907</v>
      </c>
    </row>
    <row r="442" spans="1:41" x14ac:dyDescent="0.3">
      <c r="A442" s="95">
        <v>44427</v>
      </c>
      <c r="B442">
        <v>16804</v>
      </c>
      <c r="C442">
        <v>37419</v>
      </c>
      <c r="D442">
        <v>65732</v>
      </c>
      <c r="E442">
        <v>80347</v>
      </c>
      <c r="F442">
        <v>84954</v>
      </c>
      <c r="G442">
        <v>78797</v>
      </c>
      <c r="H442">
        <v>53301</v>
      </c>
      <c r="I442">
        <v>18376</v>
      </c>
      <c r="J442">
        <v>1597</v>
      </c>
      <c r="K442">
        <f t="shared" si="1306"/>
        <v>437327</v>
      </c>
      <c r="L442">
        <f t="shared" ref="L442" si="1367">B442-B441</f>
        <v>151</v>
      </c>
      <c r="M442">
        <f t="shared" ref="M442" si="1368">C442-C441</f>
        <v>222</v>
      </c>
      <c r="N442">
        <f t="shared" ref="N442" si="1369">D442-D441</f>
        <v>220</v>
      </c>
      <c r="O442">
        <f t="shared" ref="O442" si="1370">E442-E441</f>
        <v>221</v>
      </c>
      <c r="P442">
        <f t="shared" ref="P442" si="1371">F442-F441</f>
        <v>205</v>
      </c>
      <c r="Q442">
        <f t="shared" ref="Q442" si="1372">G442-G441</f>
        <v>180</v>
      </c>
      <c r="R442">
        <f t="shared" ref="R442" si="1373">H442-H441</f>
        <v>136</v>
      </c>
      <c r="S442">
        <f t="shared" ref="S442" si="1374">I442-I441</f>
        <v>46</v>
      </c>
      <c r="T442">
        <f t="shared" ref="T442" si="1375">J442-J441</f>
        <v>6</v>
      </c>
      <c r="U442">
        <f t="shared" ref="U442" si="1376">K442-K441</f>
        <v>1387</v>
      </c>
      <c r="V442">
        <f t="shared" ref="V442" si="1377">SUM(L429:L442)</f>
        <v>1352</v>
      </c>
      <c r="W442">
        <f t="shared" ref="W442" si="1378">SUM(M429:M442)</f>
        <v>2138</v>
      </c>
      <c r="X442">
        <f t="shared" ref="X442" si="1379">SUM(N429:N442)</f>
        <v>1811</v>
      </c>
      <c r="Y442">
        <f t="shared" ref="Y442" si="1380">SUM(O429:O442)</f>
        <v>1735</v>
      </c>
      <c r="Z442">
        <f t="shared" ref="Z442" si="1381">SUM(P429:P442)</f>
        <v>1394</v>
      </c>
      <c r="AA442">
        <f t="shared" ref="AA442" si="1382">SUM(Q429:Q442)</f>
        <v>1253</v>
      </c>
      <c r="AB442">
        <f t="shared" ref="AB442" si="1383">SUM(R429:R442)</f>
        <v>856</v>
      </c>
      <c r="AC442">
        <f t="shared" ref="AC442" si="1384">SUM(S429:S442)</f>
        <v>332</v>
      </c>
      <c r="AD442">
        <f t="shared" ref="AD442" si="1385">SUM(T429:T442)</f>
        <v>24</v>
      </c>
      <c r="AE442">
        <f t="shared" ref="AE442" si="1386">SUM(U429:U442)</f>
        <v>10895</v>
      </c>
      <c r="AF442" s="105">
        <f>(V442/Население_20!A$2)*100000</f>
        <v>102.95053805362566</v>
      </c>
      <c r="AG442" s="105">
        <f>(W442/Население_20!B$2)*100000</f>
        <v>318.72106093266905</v>
      </c>
      <c r="AH442" s="105">
        <f>(X442/Население_20!C$2)*100000</f>
        <v>189.95314628909588</v>
      </c>
      <c r="AI442" s="105">
        <f>(Y442/Население_20!D$2)*100000</f>
        <v>165.18350602229549</v>
      </c>
      <c r="AJ442" s="105">
        <f>(Z442/Население_20!E$2)*100000</f>
        <v>145.72352671841909</v>
      </c>
      <c r="AK442" s="105">
        <f>(AA442/Население_20!F$2)*100000</f>
        <v>136.24378177073424</v>
      </c>
      <c r="AL442" s="105">
        <f>(AB442/Население_20!G$2)*100000</f>
        <v>119.4586402369077</v>
      </c>
      <c r="AM442" s="105">
        <f>(AC442/Население_20!H$2)*100000</f>
        <v>111.33019462664146</v>
      </c>
      <c r="AN442" s="105">
        <f>(AD442/Население_20!I$2)*100000</f>
        <v>63.675678543949488</v>
      </c>
      <c r="AO442" s="105">
        <f>(AE442/Население_20!J$2)*100000</f>
        <v>157.52077481425707</v>
      </c>
    </row>
    <row r="443" spans="1:41" x14ac:dyDescent="0.3">
      <c r="A443" s="95">
        <v>44428</v>
      </c>
      <c r="B443">
        <v>16948</v>
      </c>
      <c r="C443">
        <v>37646</v>
      </c>
      <c r="D443">
        <v>65991</v>
      </c>
      <c r="E443">
        <v>80551</v>
      </c>
      <c r="F443">
        <v>85143</v>
      </c>
      <c r="G443">
        <v>78960</v>
      </c>
      <c r="H443">
        <v>53443</v>
      </c>
      <c r="I443">
        <v>18417</v>
      </c>
      <c r="J443">
        <v>1599</v>
      </c>
      <c r="K443">
        <f t="shared" si="1306"/>
        <v>438698</v>
      </c>
      <c r="L443">
        <f t="shared" ref="L443" si="1387">B443-B442</f>
        <v>144</v>
      </c>
      <c r="M443">
        <f t="shared" ref="M443" si="1388">C443-C442</f>
        <v>227</v>
      </c>
      <c r="N443">
        <f t="shared" ref="N443" si="1389">D443-D442</f>
        <v>259</v>
      </c>
      <c r="O443">
        <f t="shared" ref="O443" si="1390">E443-E442</f>
        <v>204</v>
      </c>
      <c r="P443">
        <f t="shared" ref="P443" si="1391">F443-F442</f>
        <v>189</v>
      </c>
      <c r="Q443">
        <f t="shared" ref="Q443" si="1392">G443-G442</f>
        <v>163</v>
      </c>
      <c r="R443">
        <f t="shared" ref="R443" si="1393">H443-H442</f>
        <v>142</v>
      </c>
      <c r="S443">
        <f t="shared" ref="S443" si="1394">I443-I442</f>
        <v>41</v>
      </c>
      <c r="T443">
        <f t="shared" ref="T443" si="1395">J443-J442</f>
        <v>2</v>
      </c>
      <c r="U443">
        <f t="shared" ref="U443" si="1396">K443-K442</f>
        <v>1371</v>
      </c>
      <c r="V443">
        <f t="shared" ref="V443" si="1397">SUM(L430:L443)</f>
        <v>1422</v>
      </c>
      <c r="W443">
        <f t="shared" ref="W443" si="1398">SUM(M430:M443)</f>
        <v>2258</v>
      </c>
      <c r="X443">
        <f t="shared" ref="X443" si="1399">SUM(N430:N443)</f>
        <v>1986</v>
      </c>
      <c r="Y443">
        <f t="shared" ref="Y443" si="1400">SUM(O430:O443)</f>
        <v>1860</v>
      </c>
      <c r="Z443">
        <f t="shared" ref="Z443" si="1401">SUM(P430:P443)</f>
        <v>1534</v>
      </c>
      <c r="AA443">
        <f t="shared" ref="AA443" si="1402">SUM(Q430:Q443)</f>
        <v>1355</v>
      </c>
      <c r="AB443">
        <f t="shared" ref="AB443" si="1403">SUM(R430:R443)</f>
        <v>965</v>
      </c>
      <c r="AC443">
        <f t="shared" ref="AC443" si="1404">SUM(S430:S443)</f>
        <v>360</v>
      </c>
      <c r="AD443">
        <f t="shared" ref="AD443" si="1405">SUM(T430:T443)</f>
        <v>26</v>
      </c>
      <c r="AE443">
        <f t="shared" ref="AE443" si="1406">SUM(U430:U443)</f>
        <v>11766</v>
      </c>
      <c r="AF443" s="105">
        <f>(V443/Население_20!A$2)*100000</f>
        <v>108.28081739072165</v>
      </c>
      <c r="AG443" s="105">
        <f>(W443/Население_20!B$2)*100000</f>
        <v>336.60998858090119</v>
      </c>
      <c r="AH443" s="105">
        <f>(X443/Население_20!C$2)*100000</f>
        <v>208.30864082282963</v>
      </c>
      <c r="AI443" s="105">
        <f>(Y443/Население_20!D$2)*100000</f>
        <v>177.08433498643782</v>
      </c>
      <c r="AJ443" s="105">
        <f>(Z443/Население_20!E$2)*100000</f>
        <v>160.3586011377725</v>
      </c>
      <c r="AK443" s="105">
        <f>(AA443/Население_20!F$2)*100000</f>
        <v>147.33465626444124</v>
      </c>
      <c r="AL443" s="105">
        <f>(AB443/Население_20!G$2)*100000</f>
        <v>134.67007923903728</v>
      </c>
      <c r="AM443" s="105">
        <f>(AC443/Население_20!H$2)*100000</f>
        <v>120.71948814937025</v>
      </c>
      <c r="AN443" s="105">
        <f>(AD443/Население_20!I$2)*100000</f>
        <v>68.981985089278609</v>
      </c>
      <c r="AO443" s="105">
        <f>(AE443/Население_20!J$2)*100000</f>
        <v>170.11376195177129</v>
      </c>
    </row>
    <row r="444" spans="1:41" x14ac:dyDescent="0.3">
      <c r="A444" s="95">
        <v>44429</v>
      </c>
      <c r="B444">
        <v>17075</v>
      </c>
      <c r="C444">
        <v>37855</v>
      </c>
      <c r="D444">
        <v>66260</v>
      </c>
      <c r="E444">
        <v>80764</v>
      </c>
      <c r="F444">
        <v>85314</v>
      </c>
      <c r="G444">
        <v>79163</v>
      </c>
      <c r="H444">
        <v>53583</v>
      </c>
      <c r="I444">
        <v>18451</v>
      </c>
      <c r="J444">
        <v>1601</v>
      </c>
      <c r="K444">
        <f t="shared" ref="K444:K445" si="1407">SUM(B444:J444)</f>
        <v>440066</v>
      </c>
      <c r="L444">
        <f t="shared" ref="L444:L445" si="1408">B444-B443</f>
        <v>127</v>
      </c>
      <c r="M444">
        <f t="shared" ref="M444:M445" si="1409">C444-C443</f>
        <v>209</v>
      </c>
      <c r="N444">
        <f t="shared" ref="N444:N445" si="1410">D444-D443</f>
        <v>269</v>
      </c>
      <c r="O444">
        <f t="shared" ref="O444:O445" si="1411">E444-E443</f>
        <v>213</v>
      </c>
      <c r="P444">
        <f t="shared" ref="P444:P445" si="1412">F444-F443</f>
        <v>171</v>
      </c>
      <c r="Q444">
        <f t="shared" ref="Q444:Q445" si="1413">G444-G443</f>
        <v>203</v>
      </c>
      <c r="R444">
        <f t="shared" ref="R444:R445" si="1414">H444-H443</f>
        <v>140</v>
      </c>
      <c r="S444">
        <f t="shared" ref="S444:S445" si="1415">I444-I443</f>
        <v>34</v>
      </c>
      <c r="T444">
        <f t="shared" ref="T444:T445" si="1416">J444-J443</f>
        <v>2</v>
      </c>
      <c r="U444">
        <f t="shared" ref="U444:U445" si="1417">K444-K443</f>
        <v>1368</v>
      </c>
      <c r="V444">
        <f t="shared" ref="V444:V445" si="1418">SUM(L431:L444)</f>
        <v>1462</v>
      </c>
      <c r="W444">
        <f t="shared" ref="W444:W445" si="1419">SUM(M431:M444)</f>
        <v>2355</v>
      </c>
      <c r="X444">
        <f t="shared" ref="X444:X445" si="1420">SUM(N431:N444)</f>
        <v>2158</v>
      </c>
      <c r="Y444">
        <f t="shared" ref="Y444:Y445" si="1421">SUM(O431:O444)</f>
        <v>1992</v>
      </c>
      <c r="Z444">
        <f t="shared" ref="Z444:Z445" si="1422">SUM(P431:P444)</f>
        <v>1645</v>
      </c>
      <c r="AA444">
        <f t="shared" ref="AA444:AA445" si="1423">SUM(Q431:Q444)</f>
        <v>1512</v>
      </c>
      <c r="AB444">
        <f t="shared" ref="AB444:AB445" si="1424">SUM(R431:R444)</f>
        <v>1062</v>
      </c>
      <c r="AC444">
        <f t="shared" ref="AC444:AC445" si="1425">SUM(S431:S444)</f>
        <v>371</v>
      </c>
      <c r="AD444">
        <f t="shared" ref="AD444:AD445" si="1426">SUM(T431:T444)</f>
        <v>28</v>
      </c>
      <c r="AE444">
        <f t="shared" ref="AE444:AE445" si="1427">SUM(U431:U444)</f>
        <v>12585</v>
      </c>
      <c r="AF444" s="105">
        <f>(V444/Население_20!A$2)*100000</f>
        <v>111.32669129763366</v>
      </c>
      <c r="AG444" s="105">
        <f>(W444/Население_20!B$2)*100000</f>
        <v>351.07020509655547</v>
      </c>
      <c r="AH444" s="105">
        <f>(X444/Население_20!C$2)*100000</f>
        <v>226.34946973598505</v>
      </c>
      <c r="AI444" s="105">
        <f>(Y444/Население_20!D$2)*100000</f>
        <v>189.65161037257212</v>
      </c>
      <c r="AJ444" s="105">
        <f>(Z444/Население_20!E$2)*100000</f>
        <v>171.96212442740273</v>
      </c>
      <c r="AK444" s="105">
        <f>(AA444/Население_20!F$2)*100000</f>
        <v>164.40590425965695</v>
      </c>
      <c r="AL444" s="105">
        <f>(AB444/Население_20!G$2)*100000</f>
        <v>148.20686440607005</v>
      </c>
      <c r="AM444" s="105">
        <f>(AC444/Население_20!H$2)*100000</f>
        <v>124.40813917615657</v>
      </c>
      <c r="AN444" s="105">
        <f>(AD444/Население_20!I$2)*100000</f>
        <v>74.288291634607731</v>
      </c>
      <c r="AO444" s="105">
        <f>(AE444/Население_20!J$2)*100000</f>
        <v>181.95492896167278</v>
      </c>
    </row>
    <row r="445" spans="1:41" x14ac:dyDescent="0.3">
      <c r="A445" s="95">
        <v>44430</v>
      </c>
      <c r="B445">
        <v>17157</v>
      </c>
      <c r="C445">
        <v>37983</v>
      </c>
      <c r="D445">
        <v>66412</v>
      </c>
      <c r="E445">
        <v>80891</v>
      </c>
      <c r="F445">
        <v>85443</v>
      </c>
      <c r="G445">
        <v>79273</v>
      </c>
      <c r="H445">
        <v>53676</v>
      </c>
      <c r="I445">
        <v>18472</v>
      </c>
      <c r="J445">
        <v>1604</v>
      </c>
      <c r="K445">
        <f t="shared" si="1407"/>
        <v>440911</v>
      </c>
      <c r="L445">
        <f t="shared" si="1408"/>
        <v>82</v>
      </c>
      <c r="M445">
        <f t="shared" si="1409"/>
        <v>128</v>
      </c>
      <c r="N445">
        <f t="shared" si="1410"/>
        <v>152</v>
      </c>
      <c r="O445">
        <f t="shared" si="1411"/>
        <v>127</v>
      </c>
      <c r="P445">
        <f t="shared" si="1412"/>
        <v>129</v>
      </c>
      <c r="Q445">
        <f t="shared" si="1413"/>
        <v>110</v>
      </c>
      <c r="R445">
        <f t="shared" si="1414"/>
        <v>93</v>
      </c>
      <c r="S445">
        <f t="shared" si="1415"/>
        <v>21</v>
      </c>
      <c r="T445">
        <f t="shared" si="1416"/>
        <v>3</v>
      </c>
      <c r="U445">
        <f t="shared" si="1417"/>
        <v>845</v>
      </c>
      <c r="V445">
        <f t="shared" si="1418"/>
        <v>1488</v>
      </c>
      <c r="W445">
        <f t="shared" si="1419"/>
        <v>2396</v>
      </c>
      <c r="X445">
        <f t="shared" si="1420"/>
        <v>2241</v>
      </c>
      <c r="Y445">
        <f t="shared" si="1421"/>
        <v>2049</v>
      </c>
      <c r="Z445">
        <f t="shared" si="1422"/>
        <v>1744</v>
      </c>
      <c r="AA445">
        <f t="shared" si="1423"/>
        <v>1587</v>
      </c>
      <c r="AB445">
        <f t="shared" si="1424"/>
        <v>1123</v>
      </c>
      <c r="AC445">
        <f t="shared" si="1425"/>
        <v>379</v>
      </c>
      <c r="AD445">
        <f t="shared" si="1426"/>
        <v>31</v>
      </c>
      <c r="AE445">
        <f t="shared" si="1427"/>
        <v>13038</v>
      </c>
      <c r="AF445" s="105">
        <f>(V445/Население_20!A$2)*100000</f>
        <v>113.30650933712647</v>
      </c>
      <c r="AG445" s="105">
        <f>(W445/Население_20!B$2)*100000</f>
        <v>357.18225537636812</v>
      </c>
      <c r="AH445" s="105">
        <f>(X445/Население_20!C$2)*100000</f>
        <v>235.05521857198451</v>
      </c>
      <c r="AI445" s="105">
        <f>(Y445/Население_20!D$2)*100000</f>
        <v>195.07838838022101</v>
      </c>
      <c r="AJ445" s="105">
        <f>(Z445/Население_20!E$2)*100000</f>
        <v>182.31121276680264</v>
      </c>
      <c r="AK445" s="105">
        <f>(AA445/Население_20!F$2)*100000</f>
        <v>172.56095903444151</v>
      </c>
      <c r="AL445" s="105">
        <f>(AB445/Население_20!G$2)*100000</f>
        <v>156.71968806781231</v>
      </c>
      <c r="AM445" s="105">
        <f>(AC445/Население_20!H$2)*100000</f>
        <v>127.09079446836479</v>
      </c>
      <c r="AN445" s="105">
        <f>(AD445/Население_20!I$2)*100000</f>
        <v>82.24775145260142</v>
      </c>
      <c r="AO445" s="105">
        <f>(AE445/Население_20!J$2)*100000</f>
        <v>188.50443891953037</v>
      </c>
    </row>
    <row r="446" spans="1:41" x14ac:dyDescent="0.3">
      <c r="A446" s="95"/>
    </row>
    <row r="447" spans="1:41" x14ac:dyDescent="0.3">
      <c r="A447" s="95"/>
    </row>
    <row r="448" spans="1:41" x14ac:dyDescent="0.3">
      <c r="A448" s="95"/>
    </row>
    <row r="449" spans="1:1" x14ac:dyDescent="0.3">
      <c r="A449" s="95"/>
    </row>
    <row r="450" spans="1:1" x14ac:dyDescent="0.3">
      <c r="A450" s="95"/>
    </row>
    <row r="451" spans="1:1" x14ac:dyDescent="0.3">
      <c r="A451" s="95"/>
    </row>
    <row r="452" spans="1:1" x14ac:dyDescent="0.3">
      <c r="A452" s="95"/>
    </row>
    <row r="453" spans="1:1" x14ac:dyDescent="0.3">
      <c r="A453" s="95"/>
    </row>
    <row r="454" spans="1:1" x14ac:dyDescent="0.3">
      <c r="A454" s="95"/>
    </row>
    <row r="455" spans="1:1" x14ac:dyDescent="0.3">
      <c r="A455" s="95"/>
    </row>
    <row r="456" spans="1:1" x14ac:dyDescent="0.3">
      <c r="A456" s="95"/>
    </row>
    <row r="457" spans="1:1" x14ac:dyDescent="0.3">
      <c r="A457" s="95"/>
    </row>
    <row r="458" spans="1:1" x14ac:dyDescent="0.3">
      <c r="A458" s="95"/>
    </row>
    <row r="459" spans="1:1" x14ac:dyDescent="0.3">
      <c r="A459" s="95"/>
    </row>
    <row r="494" spans="18:18" x14ac:dyDescent="0.3">
      <c r="R494" t="s">
        <v>132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1" sqref="H21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L15" sqref="L15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1313252</v>
      </c>
      <c r="B2">
        <v>670806</v>
      </c>
      <c r="C2">
        <v>953393</v>
      </c>
      <c r="D2">
        <v>1050347</v>
      </c>
      <c r="E2">
        <v>956606</v>
      </c>
      <c r="F2">
        <v>919675</v>
      </c>
      <c r="G2">
        <v>716566</v>
      </c>
      <c r="H2">
        <v>298212</v>
      </c>
      <c r="I2">
        <v>37691</v>
      </c>
      <c r="J2">
        <v>6916548</v>
      </c>
    </row>
    <row r="5" spans="1:10" x14ac:dyDescent="0.3">
      <c r="A5" t="s">
        <v>142</v>
      </c>
    </row>
  </sheetData>
  <sheetProtection password="DC2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TS_COVID-19_BG</vt:lpstr>
      <vt:lpstr>Възрастови_групи</vt:lpstr>
      <vt:lpstr>Население_19</vt:lpstr>
      <vt:lpstr>Население_20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Lenovo</cp:lastModifiedBy>
  <dcterms:created xsi:type="dcterms:W3CDTF">2020-03-21T14:58:39Z</dcterms:created>
  <dcterms:modified xsi:type="dcterms:W3CDTF">2021-08-23T15:02:30Z</dcterms:modified>
</cp:coreProperties>
</file>